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rv-fs01\Data\Pw\Development Group\Improvement Evaluation Packet\2025 PW Improvement Evaluation Packet\"/>
    </mc:Choice>
  </mc:AlternateContent>
  <xr:revisionPtr revIDLastSave="0" documentId="13_ncr:1_{6CEC4253-CE77-4961-BBEE-9CE22E4001A7}" xr6:coauthVersionLast="47" xr6:coauthVersionMax="47" xr10:uidLastSave="{00000000-0000-0000-0000-000000000000}"/>
  <workbookProtection workbookAlgorithmName="SHA-512" workbookHashValue="ijSZzoYFMNRMOa2QLWB3e9E3ZypSROyOGBlU6FefrELTWgvI6arAnFyU56WJaQhW/3mfuUhOY7LMAruN10pErA==" workbookSaltValue="ZPpWhnaIkMMT7L21nO7HjQ==" workbookSpinCount="100000" lockStructure="1"/>
  <bookViews>
    <workbookView xWindow="1116" yWindow="1116" windowWidth="30960" windowHeight="14316" xr2:uid="{00000000-000D-0000-FFFF-FFFF00000000}"/>
  </bookViews>
  <sheets>
    <sheet name="Summary" sheetId="6" r:id="rId1"/>
    <sheet name="Permitting Fees and Bonds" sheetId="1" r:id="rId2"/>
    <sheet name="Public Improvements" sheetId="3" r:id="rId3"/>
    <sheet name="Private Improvements" sheetId="7" r:id="rId4"/>
  </sheets>
  <definedNames>
    <definedName name="_xlnm._FilterDatabase" localSheetId="0" hidden="1">Summary!$A$6:$B$10</definedName>
    <definedName name="_xlnm.Print_Area" localSheetId="1">'Permitting Fees and Bonds'!$A$1:$D$48</definedName>
    <definedName name="_xlnm.Print_Area" localSheetId="3">'Private Improvements'!$A$1:$F$77</definedName>
    <definedName name="_xlnm.Print_Area" localSheetId="2">'Public Improvements'!$A$1:$F$195</definedName>
    <definedName name="_xlnm.Print_Area" localSheetId="0">Summary!$A$1:$F$32</definedName>
    <definedName name="Z_3CED64DA_174C_43F7_97E5_D56A2941598C_.wvu.Cols" localSheetId="1" hidden="1">'Permitting Fees and Bonds'!$L:$L</definedName>
    <definedName name="Z_3CED64DA_174C_43F7_97E5_D56A2941598C_.wvu.Cols" localSheetId="0" hidden="1">Summary!$O:$O</definedName>
    <definedName name="Z_3CED64DA_174C_43F7_97E5_D56A2941598C_.wvu.PrintArea" localSheetId="1" hidden="1">'Permitting Fees and Bonds'!$A$1:$D$46</definedName>
    <definedName name="Z_3CED64DA_174C_43F7_97E5_D56A2941598C_.wvu.PrintArea" localSheetId="3" hidden="1">'Private Improvements'!$A$1:$F$77</definedName>
    <definedName name="Z_3CED64DA_174C_43F7_97E5_D56A2941598C_.wvu.PrintArea" localSheetId="2" hidden="1">'Public Improvements'!$A$1:$F$195</definedName>
    <definedName name="Z_3CED64DA_174C_43F7_97E5_D56A2941598C_.wvu.PrintArea" localSheetId="0" hidden="1">Summary!$A$1:$F$32</definedName>
  </definedNames>
  <calcPr calcId="191028"/>
  <customWorkbookViews>
    <customWorkbookView name="1 Page" guid="{3CED64DA-174C-43F7-97E5-D56A2941598C}" maximized="1" xWindow="-8" yWindow="-8" windowWidth="1936" windowHeight="1056"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5" i="3" l="1"/>
  <c r="F36" i="7"/>
  <c r="F37" i="7"/>
  <c r="F98" i="3"/>
  <c r="F99" i="3"/>
  <c r="F42" i="3"/>
  <c r="F43" i="3"/>
  <c r="F61" i="3"/>
  <c r="F62" i="3"/>
  <c r="F190" i="3"/>
  <c r="F191" i="3"/>
  <c r="F100" i="3"/>
  <c r="F72" i="7"/>
  <c r="F73" i="7"/>
  <c r="F128" i="3"/>
  <c r="F127" i="3"/>
  <c r="F35" i="7" l="1"/>
  <c r="F34" i="7"/>
  <c r="F33" i="7"/>
  <c r="F176" i="3"/>
  <c r="F177" i="3"/>
  <c r="F178" i="3"/>
  <c r="F179" i="3"/>
  <c r="F180" i="3"/>
  <c r="F181" i="3"/>
  <c r="F182" i="3"/>
  <c r="F183" i="3"/>
  <c r="F184" i="3"/>
  <c r="F186" i="3"/>
  <c r="F187" i="3"/>
  <c r="F188" i="3"/>
  <c r="F71" i="3"/>
  <c r="F72" i="3"/>
  <c r="F73" i="3"/>
  <c r="F74" i="3"/>
  <c r="F75" i="3"/>
  <c r="F76" i="3"/>
  <c r="F77" i="3"/>
  <c r="F78" i="3"/>
  <c r="F79" i="3"/>
  <c r="F80" i="3"/>
  <c r="F81" i="3"/>
  <c r="F82" i="3"/>
  <c r="F6" i="7"/>
  <c r="F7" i="7"/>
  <c r="F8" i="7"/>
  <c r="F9" i="7"/>
  <c r="F10" i="7"/>
  <c r="F11" i="7"/>
  <c r="F12" i="7"/>
  <c r="F13" i="7"/>
  <c r="F14" i="7"/>
  <c r="F15" i="7"/>
  <c r="F16" i="7"/>
  <c r="F17" i="7"/>
  <c r="F18" i="7"/>
  <c r="F5" i="3"/>
  <c r="B8" i="1" l="1"/>
  <c r="F25" i="3"/>
  <c r="F95" i="3" l="1"/>
  <c r="F96" i="3"/>
  <c r="B45" i="1" l="1"/>
  <c r="B46" i="1"/>
  <c r="F152" i="3" l="1"/>
  <c r="F166" i="3"/>
  <c r="F71" i="7"/>
  <c r="F51" i="7"/>
  <c r="F139" i="3"/>
  <c r="F189" i="3" l="1"/>
  <c r="F111" i="3"/>
  <c r="F112" i="3"/>
  <c r="F113" i="3"/>
  <c r="F29" i="3"/>
  <c r="F30" i="3"/>
  <c r="F31" i="3"/>
  <c r="F32" i="3"/>
  <c r="F33" i="3"/>
  <c r="F34" i="3"/>
  <c r="F12" i="3"/>
  <c r="F13" i="3"/>
  <c r="F14" i="3"/>
  <c r="F15" i="3"/>
  <c r="F50" i="7" l="1"/>
  <c r="F21" i="7"/>
  <c r="F20" i="7"/>
  <c r="F5" i="7"/>
  <c r="F70" i="7"/>
  <c r="F69" i="7"/>
  <c r="F63" i="7"/>
  <c r="F62" i="7"/>
  <c r="F61" i="7"/>
  <c r="F60" i="7"/>
  <c r="F59" i="7"/>
  <c r="F53" i="7"/>
  <c r="F52" i="7"/>
  <c r="F49" i="7"/>
  <c r="F48" i="7"/>
  <c r="F47" i="7"/>
  <c r="F46" i="7"/>
  <c r="F45" i="7"/>
  <c r="F39" i="7"/>
  <c r="F38" i="7"/>
  <c r="F32" i="7"/>
  <c r="F31" i="7"/>
  <c r="F30" i="7"/>
  <c r="F29" i="7"/>
  <c r="F28" i="7"/>
  <c r="F27" i="7"/>
  <c r="F26" i="7"/>
  <c r="F25" i="7"/>
  <c r="F24" i="7"/>
  <c r="F23" i="7"/>
  <c r="F22" i="7"/>
  <c r="F19" i="7"/>
  <c r="F156" i="3"/>
  <c r="F155" i="3"/>
  <c r="F154" i="3"/>
  <c r="F126" i="3"/>
  <c r="F129" i="3"/>
  <c r="F83" i="3"/>
  <c r="F84" i="3"/>
  <c r="F85" i="3"/>
  <c r="F86" i="3"/>
  <c r="F87" i="3"/>
  <c r="F88" i="3"/>
  <c r="F89" i="3"/>
  <c r="F90" i="3"/>
  <c r="F91" i="3"/>
  <c r="F92" i="3"/>
  <c r="F93" i="3"/>
  <c r="F94" i="3"/>
  <c r="F57" i="3"/>
  <c r="F58" i="3"/>
  <c r="F59" i="3"/>
  <c r="F60" i="3"/>
  <c r="F35" i="3"/>
  <c r="F36" i="3"/>
  <c r="F37" i="3"/>
  <c r="F38" i="3"/>
  <c r="F39" i="3"/>
  <c r="F40" i="3"/>
  <c r="F41" i="3"/>
  <c r="F44" i="3"/>
  <c r="F175" i="3"/>
  <c r="F193" i="3" s="1"/>
  <c r="F169" i="3"/>
  <c r="F168" i="3"/>
  <c r="F167" i="3"/>
  <c r="F165" i="3"/>
  <c r="F164" i="3"/>
  <c r="F158" i="3"/>
  <c r="F157" i="3"/>
  <c r="F153" i="3"/>
  <c r="F151" i="3"/>
  <c r="F150" i="3"/>
  <c r="F149" i="3"/>
  <c r="F148" i="3"/>
  <c r="F147" i="3"/>
  <c r="F141" i="3"/>
  <c r="F140" i="3"/>
  <c r="F138" i="3"/>
  <c r="F137" i="3"/>
  <c r="F131" i="3"/>
  <c r="F130" i="3"/>
  <c r="F125" i="3"/>
  <c r="F124" i="3"/>
  <c r="F123" i="3"/>
  <c r="F122" i="3"/>
  <c r="F121" i="3"/>
  <c r="F120" i="3"/>
  <c r="F114" i="3"/>
  <c r="F110" i="3"/>
  <c r="F109" i="3"/>
  <c r="F108" i="3"/>
  <c r="F107" i="3"/>
  <c r="F101" i="3"/>
  <c r="F97" i="3"/>
  <c r="F70" i="3"/>
  <c r="F64" i="3"/>
  <c r="F63" i="3"/>
  <c r="F56" i="3"/>
  <c r="F55" i="3"/>
  <c r="F54" i="3"/>
  <c r="F53" i="3"/>
  <c r="F52" i="3"/>
  <c r="F51" i="3"/>
  <c r="F45" i="3"/>
  <c r="F28" i="3"/>
  <c r="F27" i="3"/>
  <c r="F26" i="3"/>
  <c r="F24" i="3"/>
  <c r="F23" i="3"/>
  <c r="F7" i="3"/>
  <c r="F8" i="3"/>
  <c r="F9" i="3"/>
  <c r="F10" i="3"/>
  <c r="F11" i="3"/>
  <c r="F16" i="3"/>
  <c r="F17" i="3"/>
  <c r="F6" i="3"/>
  <c r="F19" i="3" l="1"/>
  <c r="C18" i="6" s="1"/>
  <c r="E18" i="6" s="1"/>
  <c r="C27" i="6"/>
  <c r="F75" i="7"/>
  <c r="D27" i="6" s="1"/>
  <c r="F65" i="7"/>
  <c r="D23" i="6" s="1"/>
  <c r="F55" i="7"/>
  <c r="D22" i="6" s="1"/>
  <c r="F41" i="7"/>
  <c r="D21" i="6" s="1"/>
  <c r="F133" i="3"/>
  <c r="C23" i="6" s="1"/>
  <c r="F143" i="3"/>
  <c r="C24" i="6" s="1"/>
  <c r="E24" i="6" s="1"/>
  <c r="F160" i="3"/>
  <c r="C25" i="6" s="1"/>
  <c r="E25" i="6" s="1"/>
  <c r="F171" i="3"/>
  <c r="C26" i="6" s="1"/>
  <c r="E26" i="6" s="1"/>
  <c r="F116" i="3"/>
  <c r="C22" i="6" s="1"/>
  <c r="F103" i="3"/>
  <c r="C21" i="6" s="1"/>
  <c r="F66" i="3"/>
  <c r="C20" i="6" s="1"/>
  <c r="E20" i="6" s="1"/>
  <c r="F47" i="3"/>
  <c r="C19" i="6" s="1"/>
  <c r="E19" i="6" s="1"/>
  <c r="E27" i="6" l="1"/>
  <c r="E23" i="6"/>
  <c r="E21" i="6"/>
  <c r="B38" i="1"/>
  <c r="E22" i="6"/>
  <c r="B37" i="1"/>
  <c r="B5" i="1"/>
  <c r="B7" i="1" s="1"/>
  <c r="D29" i="6"/>
  <c r="C29" i="6"/>
  <c r="B4" i="1" s="1"/>
  <c r="B6" i="1" s="1"/>
  <c r="E29" i="6" l="1"/>
  <c r="B26" i="1" s="1"/>
  <c r="B36" i="1"/>
  <c r="B39" i="1" s="1"/>
  <c r="B40" i="1" s="1"/>
  <c r="B41" i="1" s="1"/>
  <c r="B42" i="1" s="1"/>
  <c r="B18" i="1" l="1"/>
  <c r="B27" i="1"/>
  <c r="B28" i="1" s="1"/>
  <c r="B29" i="1" s="1"/>
  <c r="B31" i="1" l="1"/>
  <c r="B19" i="1"/>
  <c r="B20" i="1" s="1"/>
  <c r="B22" i="1" l="1"/>
</calcChain>
</file>

<file path=xl/sharedStrings.xml><?xml version="1.0" encoding="utf-8"?>
<sst xmlns="http://schemas.openxmlformats.org/spreadsheetml/2006/main" count="509" uniqueCount="228">
  <si>
    <t>City of Kirkland Public Works Department</t>
  </si>
  <si>
    <t>Improvement Evaluation Packet</t>
  </si>
  <si>
    <t>Type of Project</t>
  </si>
  <si>
    <t>Permit Number</t>
  </si>
  <si>
    <t>Project Name</t>
  </si>
  <si>
    <t>Project Location</t>
  </si>
  <si>
    <t>Contact</t>
  </si>
  <si>
    <t>Phone Number</t>
  </si>
  <si>
    <t>This form must be completed  by the developer (or representative) and shall include all work required by the official Notice of Approval or conditions on the permit.  Quantity take-offs shall be from documents approved by the City of Kirkland.</t>
  </si>
  <si>
    <t>PUBLIC IMPROVEMENTS will be owned and maintained by the City after the appropriate maintenance period and will be subject to review and inspection fees per KMC Section 5.74.040.  For subdivision work, this will include the on-site detention system. All erosion control elements shall be included in this section.</t>
  </si>
  <si>
    <t>PRIVATE IMPROVEMENTS will be owned and maintained by the property owner(s) and are not subject to review and inspection fees, except for items relating to the private storm system.  For subdivisions, include the remainder of the on-site storm drainage system (excluding the detention system) and any easement road paving.  For all other types of projects, include the on-site storm drainage system only.</t>
  </si>
  <si>
    <t>Items Required</t>
  </si>
  <si>
    <t>Public Improvements</t>
  </si>
  <si>
    <t>Private Improvements</t>
  </si>
  <si>
    <t>Total Value</t>
  </si>
  <si>
    <t>Construction Storm Drainage</t>
  </si>
  <si>
    <t>Please Select</t>
  </si>
  <si>
    <t>Water System</t>
  </si>
  <si>
    <t>Subdivision</t>
  </si>
  <si>
    <t>Sanitary Sewer System</t>
  </si>
  <si>
    <t>Single Family</t>
  </si>
  <si>
    <t>Storm Drainage System</t>
  </si>
  <si>
    <t>Multi Family</t>
  </si>
  <si>
    <t>LID - Storm Drainage</t>
  </si>
  <si>
    <t>Commercial</t>
  </si>
  <si>
    <t>Paving</t>
  </si>
  <si>
    <t>Municipal/Government</t>
  </si>
  <si>
    <t>Curb and Gutter</t>
  </si>
  <si>
    <t>Other</t>
  </si>
  <si>
    <t>Sidewalks</t>
  </si>
  <si>
    <t>Landscaping</t>
  </si>
  <si>
    <t>Miscellaneous</t>
  </si>
  <si>
    <t>Totals</t>
  </si>
  <si>
    <t>Agent/Owner</t>
  </si>
  <si>
    <t>Date</t>
  </si>
  <si>
    <t>City</t>
  </si>
  <si>
    <t>Permit Fee Calculations</t>
  </si>
  <si>
    <t>Total Value of Public Work Required</t>
  </si>
  <si>
    <t>Private Storm Drainage and LID Work Required</t>
  </si>
  <si>
    <t>Review and Inspection Fee - Public Work</t>
  </si>
  <si>
    <t>Review and Inspection Fee - Private Storm</t>
  </si>
  <si>
    <t>Performance Security Calculations</t>
  </si>
  <si>
    <t>Have engineering plans been submitted to the City?</t>
  </si>
  <si>
    <t>YES</t>
  </si>
  <si>
    <t>If yes:</t>
  </si>
  <si>
    <t>NO</t>
  </si>
  <si>
    <t>17.5% of total construction value will be added to the Performance Security for Mobilization, Traffic Control, Surveying, Engineering, and Record Drawings. 30% contingency will be added for construction uncertainty.</t>
  </si>
  <si>
    <t>Total Value of Work</t>
  </si>
  <si>
    <t>17.5% Overhead</t>
  </si>
  <si>
    <t>30% Contingency</t>
  </si>
  <si>
    <t>High Risk Land Surface Modification Activity</t>
  </si>
  <si>
    <t>Total Performance Security</t>
  </si>
  <si>
    <t>If no:</t>
  </si>
  <si>
    <t>17.5% of total construction value will be added to the Performance Security for Mobilization, Traffic Control, Surveying, Engineering, and Record Drawings. 30% contingency will be added for design. 30% contingency will be added for construction uncertainty.</t>
  </si>
  <si>
    <t>30% Design Contingency</t>
  </si>
  <si>
    <t>30% Construction Contingency</t>
  </si>
  <si>
    <t>Maintenance Security Calculation</t>
  </si>
  <si>
    <t>Maintenance Security is 20% of the total cost of Public Improvements and Private Storm Drainage and LID Improvements, including a 30% contingency; or $10,000 minimum, whichever is larger.</t>
  </si>
  <si>
    <t>Private Storm Drainage</t>
  </si>
  <si>
    <t xml:space="preserve">Private LID </t>
  </si>
  <si>
    <t>Subtotal</t>
  </si>
  <si>
    <t>Total</t>
  </si>
  <si>
    <t xml:space="preserve">Maintenance Security </t>
  </si>
  <si>
    <t>NGRA Security Calculation</t>
  </si>
  <si>
    <t xml:space="preserve">NGRA security </t>
  </si>
  <si>
    <t>Monitoring Fee</t>
  </si>
  <si>
    <t>Construction Storm Drainage (Erosion Control)</t>
  </si>
  <si>
    <t>Item</t>
  </si>
  <si>
    <t>Unit</t>
  </si>
  <si>
    <t>Quantity</t>
  </si>
  <si>
    <t>Unit Price</t>
  </si>
  <si>
    <t>Amount</t>
  </si>
  <si>
    <t>Right-of-Way Area of Disturbance</t>
  </si>
  <si>
    <t>SF</t>
  </si>
  <si>
    <t>Silt Fence, Installed</t>
  </si>
  <si>
    <t>LF</t>
  </si>
  <si>
    <t>Grading for Drainage Swales</t>
  </si>
  <si>
    <t>Sod for Drainage Swales</t>
  </si>
  <si>
    <t>Hydroseeding</t>
  </si>
  <si>
    <t>Construction Entrance (SF)</t>
  </si>
  <si>
    <t>EA</t>
  </si>
  <si>
    <t>Construction Entrance (MF/COM/Other)</t>
  </si>
  <si>
    <t>Inlet Protection</t>
  </si>
  <si>
    <t>Straw Wattle</t>
  </si>
  <si>
    <t>Orange Construction Fencing</t>
  </si>
  <si>
    <t>Check Dam</t>
  </si>
  <si>
    <t>Construction Storm Drainage - Total</t>
  </si>
  <si>
    <t>Water Service - 3/4" to 1"</t>
  </si>
  <si>
    <t>LS</t>
  </si>
  <si>
    <t>Water Service - 1 1/2" to 2"</t>
  </si>
  <si>
    <t>Water Service - 3" to 4"</t>
  </si>
  <si>
    <t>4" Pipe</t>
  </si>
  <si>
    <t>6" Pipe</t>
  </si>
  <si>
    <t>8" Pipe</t>
  </si>
  <si>
    <t>12" Pipe</t>
  </si>
  <si>
    <t>2" Gate Valve</t>
  </si>
  <si>
    <t>4" Gate Valve</t>
  </si>
  <si>
    <t>6" Gate Valve</t>
  </si>
  <si>
    <t>8" Gate Valve</t>
  </si>
  <si>
    <t>12" Gate Valve</t>
  </si>
  <si>
    <t>Connection to Ex. Main (tie ins and cut ins)</t>
  </si>
  <si>
    <t>Fire Hydrant Assembly</t>
  </si>
  <si>
    <t>2" Blow Off</t>
  </si>
  <si>
    <t>Air and Vacuum Assembly</t>
  </si>
  <si>
    <t>Valve Marker Post</t>
  </si>
  <si>
    <t>5" Storz Coupling</t>
  </si>
  <si>
    <t>Adjust Ex. Water Meter</t>
  </si>
  <si>
    <t>Water System - Total</t>
  </si>
  <si>
    <t>6" PVC Pipe</t>
  </si>
  <si>
    <t>8" PVC Pipe</t>
  </si>
  <si>
    <t>12" PVC Pipe</t>
  </si>
  <si>
    <t>Extra Depth Excavation (Over 12' Deep)</t>
  </si>
  <si>
    <t>FT*LF</t>
  </si>
  <si>
    <t>48" Manhole</t>
  </si>
  <si>
    <t>54" Manhole (Drop MHs Only)</t>
  </si>
  <si>
    <t>Internal Drop Structure</t>
  </si>
  <si>
    <t>Rechannel Existing MH</t>
  </si>
  <si>
    <t>Cast Iron Clean Out Cover</t>
  </si>
  <si>
    <t>Clean Out Assembly</t>
  </si>
  <si>
    <t>Sanitary Sewer System - Total</t>
  </si>
  <si>
    <t>12" Pipe PVC</t>
  </si>
  <si>
    <t>12" Pipe Ductile Iron</t>
  </si>
  <si>
    <t>18" Pipe PVC</t>
  </si>
  <si>
    <t>24" Pipe PVC</t>
  </si>
  <si>
    <t>30" Pipe PVC</t>
  </si>
  <si>
    <t>36" Pipe PVC</t>
  </si>
  <si>
    <t>48" Pipe PVC</t>
  </si>
  <si>
    <t xml:space="preserve">Extra Depth Excavation (Over 6' Deep) </t>
  </si>
  <si>
    <t>CF</t>
  </si>
  <si>
    <t>Detention Tank (&lt; 5')*</t>
  </si>
  <si>
    <t>Detention Tank (6'-7')*</t>
  </si>
  <si>
    <t>Detention Tank (8'-9')*</t>
  </si>
  <si>
    <t>Detention Tank (10'+)*</t>
  </si>
  <si>
    <t>Other Flow Control Facility*</t>
  </si>
  <si>
    <t>Curb Inlet</t>
  </si>
  <si>
    <t>Type I Catch Basin</t>
  </si>
  <si>
    <t>Type IL Catch Basin</t>
  </si>
  <si>
    <t>Type II Catch Basin - 48"</t>
  </si>
  <si>
    <t>Type II Catch Basin - 54"</t>
  </si>
  <si>
    <t>CMP Access to Riser</t>
  </si>
  <si>
    <t>Connection to Existing CB</t>
  </si>
  <si>
    <t>Restrictor/Pollution Control/Flow Control Riser</t>
  </si>
  <si>
    <t>Pollution Control Tee (Downturned Elbow)</t>
  </si>
  <si>
    <t>Debris Barrier</t>
  </si>
  <si>
    <t>Biofiltration Swale</t>
  </si>
  <si>
    <t>Cartridge style WQ facility (stormfilter, perkfilter)*</t>
  </si>
  <si>
    <t>Bioretention based WQ (filterra, biopod)*</t>
  </si>
  <si>
    <t>Other Water Quality Structure*</t>
  </si>
  <si>
    <t>Storm Drainage System - Total</t>
  </si>
  <si>
    <t>Low Impact Development</t>
  </si>
  <si>
    <t>Pervious Concrete</t>
  </si>
  <si>
    <t>Pervious Asphalt</t>
  </si>
  <si>
    <t>Pervious Pavers</t>
  </si>
  <si>
    <t>Infiltration/Dispersion Trench (10')</t>
  </si>
  <si>
    <t>Soil Amendment</t>
  </si>
  <si>
    <t>Drywell Infiltration (90 cf)</t>
  </si>
  <si>
    <t>Other LID Facility</t>
  </si>
  <si>
    <t>AC Pavement Patching</t>
  </si>
  <si>
    <t>4" Crushed Rock</t>
  </si>
  <si>
    <t>Bank Run Gravel: 3" minus, in place</t>
  </si>
  <si>
    <t>4" Asphalt Treated Base (ATB)</t>
  </si>
  <si>
    <t>2" Class B Asphalt Pavement</t>
  </si>
  <si>
    <t>Saw Cut AC Pavement</t>
  </si>
  <si>
    <t>Cold Planing (Grinding) &amp; Hauling (&lt;2000sf)</t>
  </si>
  <si>
    <t>Cold Planing (Grinding) &amp; Hauling (2000-4000sf)</t>
  </si>
  <si>
    <t>Cold Planing (Grinding) &amp; Hauling (&gt;4000sf)</t>
  </si>
  <si>
    <t>Adjust Existing Utility</t>
  </si>
  <si>
    <t>Paving - Total</t>
  </si>
  <si>
    <t>Asphalt Thickend Edge</t>
  </si>
  <si>
    <t>Concrete Curb and Gutter, Type A</t>
  </si>
  <si>
    <t>Rolled Concrete Curb and Gutter</t>
  </si>
  <si>
    <t>Curb and Gutter - Total</t>
  </si>
  <si>
    <t>5' Concrete Sidewalk</t>
  </si>
  <si>
    <t>Concrete Sidewalk (other than 5')</t>
  </si>
  <si>
    <t>5' Concrete Driveway</t>
  </si>
  <si>
    <t>Asphalt Walkways, Class B</t>
  </si>
  <si>
    <t>ADA Ramps</t>
  </si>
  <si>
    <t>Safety Railing</t>
  </si>
  <si>
    <t>Steel Pipe Handrail</t>
  </si>
  <si>
    <t>Vinyl Fencing</t>
  </si>
  <si>
    <t>Speed Hump Restoration</t>
  </si>
  <si>
    <t>5' Pervious Sidewalk</t>
  </si>
  <si>
    <t>Sidewalks - Total</t>
  </si>
  <si>
    <t>Street Trees</t>
  </si>
  <si>
    <t>Sod</t>
  </si>
  <si>
    <t>Seeded lawn</t>
  </si>
  <si>
    <t>Rockery Wall (face of wall)</t>
  </si>
  <si>
    <t>Landscaping - Total</t>
  </si>
  <si>
    <t>Monuments</t>
  </si>
  <si>
    <t>Stop Signs**</t>
  </si>
  <si>
    <t>No Parking Signs**</t>
  </si>
  <si>
    <t>Street Name Signs**</t>
  </si>
  <si>
    <t>Other Signs**</t>
  </si>
  <si>
    <t>Pavement Marking</t>
  </si>
  <si>
    <t>Mailbox Structure</t>
  </si>
  <si>
    <t>Type III Fixed Barricade</t>
  </si>
  <si>
    <t>Bollards</t>
  </si>
  <si>
    <t>Removable Bollards</t>
  </si>
  <si>
    <t>Thermoplastic Crosswalk Markings ($500 min)</t>
  </si>
  <si>
    <t>Street Light</t>
  </si>
  <si>
    <t>PED Light</t>
  </si>
  <si>
    <t>Pole relocation*</t>
  </si>
  <si>
    <t>Modular Block Walls (face of wall)*</t>
  </si>
  <si>
    <t>Miscellaneous - Total</t>
  </si>
  <si>
    <t>(**cost recovery for City provided signs and poles. Excluded from 10% review and inspection fees)</t>
  </si>
  <si>
    <t>4" - 6" Pipe PVC</t>
  </si>
  <si>
    <t>4" - 6" Pipe Ductile Iron</t>
  </si>
  <si>
    <t>8" Pipe PVC</t>
  </si>
  <si>
    <t>8" Pipe Ductile Iron</t>
  </si>
  <si>
    <t xml:space="preserve">Extra Depth Excavation (Over 12' Deep) </t>
  </si>
  <si>
    <t>Yard Drain</t>
  </si>
  <si>
    <t>Type 40 Catch Basin</t>
  </si>
  <si>
    <t>Pollution Control Tee</t>
  </si>
  <si>
    <t>Rain Garden</t>
  </si>
  <si>
    <t>Fire Lane Marking</t>
  </si>
  <si>
    <t>UG Utilities to Existing House</t>
  </si>
  <si>
    <t>Modular Block Wall</t>
  </si>
  <si>
    <t>NGRA security **</t>
  </si>
  <si>
    <t>Monitoring Fee**</t>
  </si>
  <si>
    <t>(** not included in Misc total, see NGRA fee box on pg 2)</t>
  </si>
  <si>
    <t>Detention Vault* (see footnote for instructions)</t>
  </si>
  <si>
    <t>(* If detention vault volume is greater than 50,000 CF, enter in 50,000 CF maximum. 
Review/inspection fee will also be reduced by 75% for all detention vaults (i.e. 2.5% instead of 10%).</t>
  </si>
  <si>
    <t>Public Works Review and Inspection Fees are based on 10% of the total value of public improvements and private storm drainage and LID improvements. Certain high-value improvements (i.e. SW detention vault; traffic signal) identified on the itemized sheets are adjusted with a 75% discount factor to proportionately align the fee with expected review and inspection services to be rendered. Public street signs to be fabricated by the City will carry a cost recovery fee for fabrication and are excluded from review and inspection fees (contractor to install the signs).</t>
  </si>
  <si>
    <t>Public Street Sign Fabrication Cost Recovery</t>
  </si>
  <si>
    <r>
      <rPr>
        <u/>
        <sz val="10"/>
        <color theme="1"/>
        <rFont val="Calibri"/>
        <family val="2"/>
        <scheme val="minor"/>
      </rPr>
      <t>Right-of-Way Restoration Performance Security</t>
    </r>
    <r>
      <rPr>
        <sz val="10"/>
        <color theme="1"/>
        <rFont val="Calibri"/>
        <family val="2"/>
        <scheme val="minor"/>
      </rPr>
      <t>. Any permit with work to be performed in City of Kirkland’s right-of-way or work affecting public utilities or infrastructure, may be required to post a right-of-way Restoration Performance Security with Public Works Dept.  The security amount is determined by Public Works based on the risk profile and scope of work to be performed, and is not directly corelated to the improvement values calculated herein for the general performance security instrument.</t>
    </r>
  </si>
  <si>
    <r>
      <rPr>
        <u/>
        <sz val="10"/>
        <color theme="1"/>
        <rFont val="Calibri"/>
        <family val="2"/>
        <scheme val="minor"/>
      </rPr>
      <t>High Risk Land Surface Modification Activity:</t>
    </r>
    <r>
      <rPr>
        <sz val="10"/>
        <color theme="1"/>
        <rFont val="Calibri"/>
        <family val="2"/>
        <scheme val="minor"/>
      </rPr>
      <t xml:space="preserve"> The Public Works Dept may deem a project site to be a "High Risk Land Surface Modification Activity" if there will be clearing or grading on/near steep slopes, geological hazard sensitivity areas, ecological critical areas, storm drainage challenges, and/or erosion and construction water control challenges, etcetera. A project with this profile will require a higher performance security in order to record the subdivision or for the issuance of a construction permit such as an LSM or Building permit. The added security amount is determined by Public Works based on the risk profile and the scope of work to be performed.</t>
    </r>
  </si>
  <si>
    <r>
      <rPr>
        <u/>
        <sz val="10"/>
        <color theme="1"/>
        <rFont val="Calibri"/>
        <family val="2"/>
        <scheme val="minor"/>
      </rPr>
      <t>Disclaimer:</t>
    </r>
    <r>
      <rPr>
        <sz val="10"/>
        <color theme="1"/>
        <rFont val="Calibri"/>
        <family val="2"/>
        <scheme val="minor"/>
      </rPr>
      <t xml:space="preserve"> Itemized quantities and subtotals for public and private improvements within this Improvement Evaluation Package are </t>
    </r>
    <r>
      <rPr>
        <u/>
        <sz val="10"/>
        <color theme="1"/>
        <rFont val="Calibri"/>
        <family val="2"/>
        <scheme val="minor"/>
      </rPr>
      <t>estimated</t>
    </r>
    <r>
      <rPr>
        <sz val="10"/>
        <color theme="1"/>
        <rFont val="Calibri"/>
        <family val="2"/>
        <scheme val="minor"/>
      </rPr>
      <t xml:space="preserve"> at the time the project is reviewed for a development permit.  Estimated quantities and subtotals are expected to differ from actual performance quantities and actual invoiced costs for any number of reasons, driven by actual site conditions and prevailing market forces at the time of construction. Therefore, in the event when the City of Kirkland must administer the work in accordance with the Performance Security Agreement (i.e. "pull the bond to construct the improvements"), monetary reimbursement to the City shall not be limited on the basis of the estimated quantities, estimated unit cost values, or estimated subtotals listed herein.  Reimbursement to the City shall be on the basis of actual quantities and actual invoiced costs. The bonding company shall recognize and honor the total performance bond value purchased/posted by the named entity/entities, and the City shall have access to the full bonded amount to complete the work; irrespective of any differences between "actual" versus "estimated" quantities and subtotals used to calculate the bond value.</t>
    </r>
  </si>
  <si>
    <t>Updated 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</si>
</sst>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14" x14ac:knownFonts="1">
    <font>
      <sz val="11"/>
      <color theme="1"/>
      <name val="Calibri"/>
      <family val="2"/>
      <scheme val="minor"/>
    </font>
    <font>
      <b/>
      <sz val="18"/>
      <color theme="1"/>
      <name val="Calibri"/>
      <family val="2"/>
      <scheme val="minor"/>
    </font>
    <font>
      <b/>
      <sz val="11"/>
      <color theme="1"/>
      <name val="Calibri"/>
      <family val="2"/>
      <scheme val="minor"/>
    </font>
    <font>
      <sz val="11"/>
      <color theme="1"/>
      <name val="Calibri"/>
      <family val="2"/>
      <scheme val="minor"/>
    </font>
    <font>
      <b/>
      <i/>
      <sz val="11"/>
      <color theme="1"/>
      <name val="Calibri"/>
      <family val="2"/>
      <scheme val="minor"/>
    </font>
    <font>
      <sz val="11"/>
      <color rgb="FFFF0000"/>
      <name val="Calibri"/>
      <family val="2"/>
      <scheme val="minor"/>
    </font>
    <font>
      <sz val="14"/>
      <color rgb="FFFF0000"/>
      <name val="Calibri"/>
      <family val="2"/>
      <scheme val="minor"/>
    </font>
    <font>
      <b/>
      <sz val="24"/>
      <color theme="1"/>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sz val="10"/>
      <color theme="1"/>
      <name val="Calibri"/>
      <family val="2"/>
      <scheme val="minor"/>
    </font>
    <font>
      <u/>
      <sz val="10"/>
      <color theme="1"/>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s>
  <cellStyleXfs count="2">
    <xf numFmtId="0" fontId="0" fillId="0" borderId="0"/>
    <xf numFmtId="44" fontId="3" fillId="0" borderId="0" applyFont="0" applyFill="0" applyBorder="0" applyAlignment="0" applyProtection="0"/>
  </cellStyleXfs>
  <cellXfs count="177">
    <xf numFmtId="0" fontId="0" fillId="0" borderId="0" xfId="0"/>
    <xf numFmtId="164" fontId="0" fillId="0" borderId="8" xfId="0" applyNumberFormat="1" applyBorder="1" applyAlignment="1">
      <alignment horizontal="right" indent="1"/>
    </xf>
    <xf numFmtId="164" fontId="0" fillId="0" borderId="3" xfId="0" applyNumberFormat="1" applyBorder="1" applyAlignment="1">
      <alignment horizontal="right" indent="1"/>
    </xf>
    <xf numFmtId="164" fontId="0" fillId="0" borderId="17" xfId="0" applyNumberFormat="1" applyBorder="1" applyAlignment="1">
      <alignment horizontal="right" indent="1"/>
    </xf>
    <xf numFmtId="164" fontId="0" fillId="0" borderId="1" xfId="0" applyNumberFormat="1" applyBorder="1" applyAlignment="1">
      <alignment horizontal="right" indent="1"/>
    </xf>
    <xf numFmtId="0" fontId="0" fillId="0" borderId="6"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3" xfId="0" applyBorder="1" applyAlignment="1">
      <alignment horizontal="center"/>
    </xf>
    <xf numFmtId="164" fontId="0" fillId="0" borderId="4" xfId="0" applyNumberFormat="1" applyFill="1" applyBorder="1" applyAlignment="1">
      <alignment horizontal="right" indent="1"/>
    </xf>
    <xf numFmtId="14" fontId="0" fillId="3" borderId="24" xfId="0" applyNumberFormat="1" applyFill="1" applyBorder="1" applyProtection="1">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9" xfId="0" applyFill="1" applyBorder="1" applyAlignment="1" applyProtection="1">
      <alignment horizontal="center"/>
      <protection locked="0"/>
    </xf>
    <xf numFmtId="164" fontId="0" fillId="3" borderId="3" xfId="0" applyNumberFormat="1" applyFill="1" applyBorder="1" applyAlignment="1" applyProtection="1">
      <alignment horizontal="right" indent="1"/>
      <protection locked="0"/>
    </xf>
    <xf numFmtId="164" fontId="0" fillId="3" borderId="9" xfId="0" applyNumberFormat="1" applyFill="1" applyBorder="1" applyAlignment="1" applyProtection="1">
      <alignment horizontal="right" indent="1"/>
      <protection locked="0"/>
    </xf>
    <xf numFmtId="0" fontId="0" fillId="0" borderId="0" xfId="0" applyFill="1"/>
    <xf numFmtId="164" fontId="0" fillId="0" borderId="3" xfId="0" applyNumberFormat="1" applyFill="1" applyBorder="1" applyAlignment="1">
      <alignment horizontal="right" indent="1"/>
    </xf>
    <xf numFmtId="0" fontId="0" fillId="0" borderId="0" xfId="0" applyProtection="1"/>
    <xf numFmtId="0" fontId="0" fillId="0" borderId="0" xfId="0" applyAlignment="1" applyProtection="1">
      <alignment horizontal="center"/>
    </xf>
    <xf numFmtId="0" fontId="0" fillId="0" borderId="3" xfId="0" applyFill="1" applyBorder="1" applyAlignment="1" applyProtection="1">
      <alignment horizontal="center"/>
    </xf>
    <xf numFmtId="164" fontId="0" fillId="0" borderId="4" xfId="0" applyNumberFormat="1" applyFill="1" applyBorder="1" applyAlignment="1" applyProtection="1">
      <alignment horizontal="right" indent="1"/>
    </xf>
    <xf numFmtId="164" fontId="0" fillId="0" borderId="8" xfId="0" applyNumberFormat="1" applyBorder="1" applyAlignment="1" applyProtection="1">
      <alignment horizontal="right" indent="1"/>
    </xf>
    <xf numFmtId="0" fontId="0" fillId="0" borderId="4" xfId="0" applyFill="1" applyBorder="1" applyAlignment="1" applyProtection="1">
      <alignment horizontal="center"/>
    </xf>
    <xf numFmtId="0" fontId="0" fillId="0" borderId="3" xfId="0" applyBorder="1" applyAlignment="1" applyProtection="1">
      <alignment horizontal="center"/>
    </xf>
    <xf numFmtId="164" fontId="0" fillId="0" borderId="17" xfId="0" applyNumberFormat="1" applyBorder="1" applyAlignment="1" applyProtection="1">
      <alignment horizontal="right" indent="1"/>
    </xf>
    <xf numFmtId="164" fontId="0" fillId="0" borderId="1" xfId="0" applyNumberFormat="1" applyBorder="1" applyAlignment="1" applyProtection="1">
      <alignment horizontal="right" indent="1"/>
    </xf>
    <xf numFmtId="0" fontId="0" fillId="0" borderId="4" xfId="0" applyBorder="1" applyAlignment="1" applyProtection="1">
      <alignment horizontal="center"/>
    </xf>
    <xf numFmtId="0" fontId="0" fillId="4" borderId="3" xfId="0" applyFill="1" applyBorder="1" applyAlignment="1" applyProtection="1">
      <alignment horizontal="center"/>
    </xf>
    <xf numFmtId="164" fontId="0" fillId="0" borderId="3" xfId="0" applyNumberFormat="1" applyFill="1" applyBorder="1" applyAlignment="1" applyProtection="1">
      <alignment horizontal="right" indent="1"/>
    </xf>
    <xf numFmtId="0" fontId="0" fillId="0" borderId="0" xfId="0" applyBorder="1" applyProtection="1"/>
    <xf numFmtId="164" fontId="0" fillId="0" borderId="40" xfId="0" applyNumberFormat="1" applyBorder="1" applyAlignment="1" applyProtection="1">
      <alignment horizontal="right" indent="1"/>
    </xf>
    <xf numFmtId="0" fontId="0" fillId="0" borderId="19" xfId="0" applyBorder="1" applyProtection="1"/>
    <xf numFmtId="0" fontId="0" fillId="0" borderId="21" xfId="0" applyBorder="1" applyProtection="1"/>
    <xf numFmtId="0" fontId="0" fillId="0" borderId="23" xfId="0" applyBorder="1" applyProtection="1"/>
    <xf numFmtId="164" fontId="0" fillId="2" borderId="4" xfId="0" applyNumberFormat="1" applyFill="1" applyBorder="1" applyAlignment="1" applyProtection="1">
      <alignment horizontal="right" indent="2"/>
    </xf>
    <xf numFmtId="164" fontId="0" fillId="2" borderId="3" xfId="0" applyNumberFormat="1" applyFill="1" applyBorder="1" applyAlignment="1" applyProtection="1">
      <alignment horizontal="right" indent="2"/>
    </xf>
    <xf numFmtId="164" fontId="0" fillId="0" borderId="0" xfId="0" applyNumberFormat="1" applyProtection="1"/>
    <xf numFmtId="0" fontId="0" fillId="0" borderId="36" xfId="0" applyBorder="1" applyProtection="1"/>
    <xf numFmtId="0" fontId="0" fillId="0" borderId="9" xfId="0" applyBorder="1" applyProtection="1"/>
    <xf numFmtId="0" fontId="0" fillId="3" borderId="27" xfId="0" applyFill="1" applyBorder="1" applyProtection="1">
      <protection locked="0"/>
    </xf>
    <xf numFmtId="165" fontId="0" fillId="3" borderId="17" xfId="0" applyNumberFormat="1" applyFill="1" applyBorder="1" applyProtection="1">
      <protection locked="0"/>
    </xf>
    <xf numFmtId="165" fontId="0" fillId="3" borderId="43" xfId="0" applyNumberFormat="1" applyFill="1" applyBorder="1" applyProtection="1">
      <protection locked="0"/>
    </xf>
    <xf numFmtId="0" fontId="0" fillId="0" borderId="3" xfId="0" applyFill="1" applyBorder="1" applyAlignment="1" applyProtection="1">
      <alignment horizontal="center"/>
      <protection locked="0"/>
    </xf>
    <xf numFmtId="0" fontId="7" fillId="0" borderId="0" xfId="0" applyFont="1"/>
    <xf numFmtId="0" fontId="8" fillId="0" borderId="0" xfId="0" applyFont="1"/>
    <xf numFmtId="0" fontId="7" fillId="0" borderId="0" xfId="0" applyFont="1" applyProtection="1"/>
    <xf numFmtId="0" fontId="9" fillId="0" borderId="0" xfId="0" applyFont="1" applyProtection="1"/>
    <xf numFmtId="0" fontId="10" fillId="0" borderId="0" xfId="0" applyFont="1" applyProtection="1"/>
    <xf numFmtId="0" fontId="10" fillId="0" borderId="0" xfId="0" applyFont="1" applyAlignment="1" applyProtection="1">
      <alignment horizontal="center"/>
    </xf>
    <xf numFmtId="0" fontId="10" fillId="0" borderId="0" xfId="0" applyFont="1"/>
    <xf numFmtId="0" fontId="9" fillId="0" borderId="0" xfId="0" applyFont="1"/>
    <xf numFmtId="0" fontId="10" fillId="0" borderId="0" xfId="0" applyFont="1" applyAlignment="1">
      <alignment horizontal="center"/>
    </xf>
    <xf numFmtId="0" fontId="5" fillId="0" borderId="0" xfId="0" applyFont="1" applyAlignment="1" applyProtection="1">
      <alignment horizontal="left"/>
    </xf>
    <xf numFmtId="0" fontId="5" fillId="0" borderId="0" xfId="0" applyFont="1" applyBorder="1" applyAlignment="1" applyProtection="1">
      <alignment horizontal="left"/>
    </xf>
    <xf numFmtId="164" fontId="5" fillId="0" borderId="0" xfId="0" applyNumberFormat="1" applyFont="1" applyBorder="1" applyAlignment="1" applyProtection="1">
      <alignment horizontal="left" indent="1"/>
    </xf>
    <xf numFmtId="164" fontId="5" fillId="0" borderId="37" xfId="0" applyNumberFormat="1" applyFont="1" applyBorder="1" applyAlignment="1" applyProtection="1">
      <alignment horizontal="left" vertical="center"/>
    </xf>
    <xf numFmtId="0" fontId="11" fillId="0" borderId="0" xfId="0" applyFont="1" applyAlignment="1" applyProtection="1">
      <alignment horizontal="left"/>
    </xf>
    <xf numFmtId="164" fontId="5" fillId="0" borderId="0" xfId="0" applyNumberFormat="1" applyFont="1" applyBorder="1" applyAlignment="1" applyProtection="1">
      <alignment horizontal="left"/>
    </xf>
    <xf numFmtId="164" fontId="5" fillId="0" borderId="0" xfId="0" applyNumberFormat="1" applyFont="1" applyFill="1" applyBorder="1" applyAlignment="1" applyProtection="1">
      <alignment horizontal="left" indent="1"/>
    </xf>
    <xf numFmtId="0" fontId="5" fillId="0" borderId="31" xfId="0" applyFont="1" applyFill="1" applyBorder="1" applyAlignment="1" applyProtection="1">
      <alignment horizontal="left"/>
    </xf>
    <xf numFmtId="164" fontId="5" fillId="0" borderId="0" xfId="0" applyNumberFormat="1" applyFont="1" applyBorder="1" applyAlignment="1" applyProtection="1">
      <alignment horizontal="left" vertical="center"/>
    </xf>
    <xf numFmtId="0" fontId="1" fillId="0" borderId="0" xfId="0" applyFont="1" applyProtection="1"/>
    <xf numFmtId="165" fontId="0" fillId="0" borderId="20" xfId="0" applyNumberFormat="1" applyFill="1" applyBorder="1" applyProtection="1"/>
    <xf numFmtId="0" fontId="0" fillId="0" borderId="25" xfId="0" applyBorder="1" applyProtection="1"/>
    <xf numFmtId="165" fontId="0" fillId="0" borderId="26" xfId="0" applyNumberFormat="1" applyFill="1" applyBorder="1" applyProtection="1"/>
    <xf numFmtId="0" fontId="2" fillId="0" borderId="19" xfId="0" applyFont="1" applyBorder="1" applyProtection="1"/>
    <xf numFmtId="165" fontId="2" fillId="0" borderId="20" xfId="0" applyNumberFormat="1" applyFont="1" applyBorder="1" applyProtection="1"/>
    <xf numFmtId="0" fontId="5" fillId="0" borderId="0" xfId="0" applyFont="1" applyProtection="1"/>
    <xf numFmtId="0" fontId="2" fillId="0" borderId="25" xfId="0" applyFont="1" applyBorder="1" applyProtection="1"/>
    <xf numFmtId="165" fontId="2" fillId="0" borderId="26" xfId="0" applyNumberFormat="1" applyFont="1" applyBorder="1" applyProtection="1"/>
    <xf numFmtId="0" fontId="2" fillId="0" borderId="23" xfId="0" applyFont="1" applyFill="1" applyBorder="1" applyProtection="1"/>
    <xf numFmtId="165" fontId="2" fillId="0" borderId="24" xfId="0" applyNumberFormat="1" applyFont="1" applyFill="1" applyBorder="1" applyProtection="1"/>
    <xf numFmtId="165" fontId="0" fillId="0" borderId="20" xfId="0" applyNumberFormat="1" applyBorder="1" applyProtection="1"/>
    <xf numFmtId="165" fontId="0" fillId="0" borderId="22" xfId="0" applyNumberFormat="1" applyBorder="1" applyProtection="1"/>
    <xf numFmtId="0" fontId="2" fillId="0" borderId="5" xfId="0" applyFont="1" applyBorder="1" applyProtection="1"/>
    <xf numFmtId="165" fontId="2" fillId="0" borderId="7" xfId="0" applyNumberFormat="1" applyFont="1" applyBorder="1" applyProtection="1"/>
    <xf numFmtId="44" fontId="2" fillId="0" borderId="7" xfId="0" applyNumberFormat="1" applyFont="1" applyBorder="1" applyProtection="1"/>
    <xf numFmtId="165" fontId="0" fillId="0" borderId="26" xfId="0" applyNumberFormat="1" applyBorder="1" applyProtection="1"/>
    <xf numFmtId="165" fontId="0" fillId="0" borderId="24" xfId="0" applyNumberFormat="1" applyBorder="1" applyProtection="1"/>
    <xf numFmtId="0" fontId="0" fillId="0" borderId="27" xfId="0" applyFont="1" applyBorder="1" applyProtection="1"/>
    <xf numFmtId="165" fontId="0" fillId="0" borderId="17" xfId="0" applyNumberFormat="1" applyFont="1" applyBorder="1" applyProtection="1"/>
    <xf numFmtId="44" fontId="0" fillId="0" borderId="20" xfId="1" applyFont="1" applyBorder="1" applyProtection="1"/>
    <xf numFmtId="44" fontId="0" fillId="0" borderId="24" xfId="1" applyFont="1" applyBorder="1" applyProtection="1"/>
    <xf numFmtId="0" fontId="6" fillId="0" borderId="0" xfId="0" applyFont="1" applyProtection="1"/>
    <xf numFmtId="0" fontId="0" fillId="0" borderId="9" xfId="0" applyFill="1" applyBorder="1" applyAlignment="1" applyProtection="1">
      <alignment horizontal="center"/>
      <protection locked="0"/>
    </xf>
    <xf numFmtId="164" fontId="0" fillId="0" borderId="3" xfId="0" applyNumberFormat="1" applyFill="1" applyBorder="1" applyAlignment="1" applyProtection="1">
      <alignment horizontal="right" indent="1"/>
      <protection locked="0"/>
    </xf>
    <xf numFmtId="164" fontId="0" fillId="3" borderId="4" xfId="0" applyNumberFormat="1" applyFill="1" applyBorder="1" applyAlignment="1" applyProtection="1">
      <alignment horizontal="right" indent="1"/>
      <protection locked="0"/>
    </xf>
    <xf numFmtId="0" fontId="0" fillId="3" borderId="44" xfId="0" applyFill="1" applyBorder="1" applyAlignment="1" applyProtection="1">
      <alignment horizontal="center"/>
      <protection locked="0"/>
    </xf>
    <xf numFmtId="164" fontId="0" fillId="3" borderId="44" xfId="0" applyNumberFormat="1" applyFill="1" applyBorder="1" applyAlignment="1" applyProtection="1">
      <alignment horizontal="right" indent="1"/>
      <protection locked="0"/>
    </xf>
    <xf numFmtId="0" fontId="0" fillId="0" borderId="6" xfId="0" applyBorder="1" applyAlignment="1" applyProtection="1">
      <alignment horizontal="center"/>
    </xf>
    <xf numFmtId="0" fontId="0" fillId="0" borderId="7" xfId="0" applyBorder="1" applyAlignment="1" applyProtection="1">
      <alignment horizontal="center"/>
    </xf>
    <xf numFmtId="0" fontId="0" fillId="0" borderId="0" xfId="0" applyBorder="1" applyAlignment="1" applyProtection="1">
      <alignment wrapText="1"/>
    </xf>
    <xf numFmtId="0" fontId="0" fillId="3" borderId="20" xfId="0" applyFill="1" applyBorder="1" applyProtection="1">
      <protection locked="0"/>
    </xf>
    <xf numFmtId="164" fontId="0" fillId="0" borderId="0" xfId="0" applyNumberFormat="1"/>
    <xf numFmtId="164" fontId="0" fillId="0" borderId="9" xfId="0" applyNumberFormat="1" applyBorder="1" applyAlignment="1" applyProtection="1">
      <alignment horizontal="right" indent="2"/>
    </xf>
    <xf numFmtId="164" fontId="0" fillId="0" borderId="6" xfId="0" applyNumberFormat="1" applyBorder="1" applyAlignment="1" applyProtection="1">
      <alignment horizontal="right" indent="2"/>
    </xf>
    <xf numFmtId="164" fontId="0" fillId="0" borderId="3" xfId="0" applyNumberFormat="1" applyBorder="1" applyAlignment="1" applyProtection="1">
      <alignment horizontal="right" indent="2"/>
    </xf>
    <xf numFmtId="0" fontId="0" fillId="0" borderId="6" xfId="0" applyBorder="1" applyAlignment="1" applyProtection="1">
      <alignment horizontal="center"/>
    </xf>
    <xf numFmtId="164" fontId="0" fillId="0" borderId="4" xfId="0" applyNumberFormat="1" applyBorder="1" applyAlignment="1" applyProtection="1">
      <alignment horizontal="right" indent="2"/>
    </xf>
    <xf numFmtId="0" fontId="0" fillId="0" borderId="2" xfId="0" applyBorder="1" applyAlignment="1" applyProtection="1">
      <alignment horizontal="center"/>
    </xf>
    <xf numFmtId="0" fontId="0" fillId="0" borderId="10" xfId="0" applyBorder="1" applyAlignment="1" applyProtection="1">
      <alignment horizontal="center"/>
    </xf>
    <xf numFmtId="0" fontId="0" fillId="0" borderId="11" xfId="0" applyBorder="1" applyAlignment="1" applyProtection="1"/>
    <xf numFmtId="0" fontId="0" fillId="0" borderId="12" xfId="0" applyBorder="1" applyAlignment="1" applyProtection="1"/>
    <xf numFmtId="0" fontId="0" fillId="0" borderId="13" xfId="0" applyBorder="1" applyAlignment="1" applyProtection="1"/>
    <xf numFmtId="0" fontId="0" fillId="0" borderId="14" xfId="0" applyBorder="1" applyAlignment="1" applyProtection="1"/>
    <xf numFmtId="0" fontId="0" fillId="3" borderId="9" xfId="0" applyFill="1" applyBorder="1" applyAlignment="1" applyProtection="1">
      <protection locked="0"/>
    </xf>
    <xf numFmtId="0" fontId="0" fillId="0" borderId="15" xfId="0" applyBorder="1" applyAlignment="1" applyProtection="1"/>
    <xf numFmtId="0" fontId="0" fillId="0" borderId="16" xfId="0" applyBorder="1" applyAlignment="1" applyProtection="1"/>
    <xf numFmtId="0" fontId="0" fillId="0" borderId="2" xfId="0" applyBorder="1" applyAlignment="1" applyProtection="1"/>
    <xf numFmtId="0" fontId="0" fillId="0" borderId="10" xfId="0" applyBorder="1" applyAlignment="1" applyProtection="1"/>
    <xf numFmtId="0" fontId="0" fillId="3" borderId="36" xfId="0" applyFill="1" applyBorder="1" applyAlignment="1" applyProtection="1">
      <protection locked="0"/>
    </xf>
    <xf numFmtId="164" fontId="0" fillId="0" borderId="9" xfId="0" applyNumberFormat="1" applyBorder="1" applyAlignment="1" applyProtection="1">
      <alignment horizontal="right" indent="2"/>
    </xf>
    <xf numFmtId="164" fontId="0" fillId="0" borderId="24" xfId="0" applyNumberFormat="1" applyBorder="1" applyAlignment="1" applyProtection="1">
      <alignment horizontal="right" indent="2"/>
    </xf>
    <xf numFmtId="164" fontId="0" fillId="0" borderId="6" xfId="0" applyNumberFormat="1" applyBorder="1" applyAlignment="1" applyProtection="1">
      <alignment horizontal="right" indent="2"/>
    </xf>
    <xf numFmtId="164" fontId="0" fillId="0" borderId="7" xfId="0" applyNumberFormat="1" applyBorder="1" applyAlignment="1" applyProtection="1">
      <alignment horizontal="right" indent="2"/>
    </xf>
    <xf numFmtId="164" fontId="0" fillId="0" borderId="3" xfId="0" applyNumberFormat="1" applyBorder="1" applyAlignment="1" applyProtection="1">
      <alignment horizontal="right" indent="2"/>
    </xf>
    <xf numFmtId="164" fontId="0" fillId="0" borderId="22" xfId="0" applyNumberFormat="1" applyBorder="1" applyAlignment="1" applyProtection="1">
      <alignment horizontal="right" indent="2"/>
    </xf>
    <xf numFmtId="0" fontId="0" fillId="0" borderId="6" xfId="0" applyBorder="1" applyAlignment="1" applyProtection="1">
      <alignment horizontal="center"/>
    </xf>
    <xf numFmtId="0" fontId="0" fillId="0" borderId="7" xfId="0" applyBorder="1" applyAlignment="1" applyProtection="1">
      <alignment horizontal="center"/>
    </xf>
    <xf numFmtId="164" fontId="0" fillId="0" borderId="4" xfId="0" applyNumberFormat="1" applyBorder="1" applyAlignment="1" applyProtection="1">
      <alignment horizontal="right" indent="2"/>
    </xf>
    <xf numFmtId="164" fontId="0" fillId="0" borderId="8" xfId="0" applyNumberFormat="1" applyBorder="1" applyAlignment="1" applyProtection="1">
      <alignment horizontal="right" indent="2"/>
    </xf>
    <xf numFmtId="0" fontId="1" fillId="0" borderId="0" xfId="0" applyFont="1" applyAlignment="1" applyProtection="1">
      <alignment horizontal="center"/>
    </xf>
    <xf numFmtId="0" fontId="0" fillId="0" borderId="28" xfId="0" applyBorder="1" applyAlignment="1" applyProtection="1">
      <alignment wrapText="1"/>
    </xf>
    <xf numFmtId="0" fontId="0" fillId="0" borderId="29" xfId="0" applyBorder="1" applyAlignment="1" applyProtection="1">
      <alignment wrapText="1"/>
    </xf>
    <xf numFmtId="0" fontId="0" fillId="0" borderId="30" xfId="0" applyBorder="1" applyAlignment="1" applyProtection="1">
      <alignment wrapText="1"/>
    </xf>
    <xf numFmtId="0" fontId="0" fillId="0" borderId="31" xfId="0" applyBorder="1" applyAlignment="1" applyProtection="1">
      <alignment wrapText="1"/>
    </xf>
    <xf numFmtId="0" fontId="0" fillId="0" borderId="0" xfId="0" applyBorder="1" applyAlignment="1" applyProtection="1">
      <alignment wrapText="1"/>
    </xf>
    <xf numFmtId="0" fontId="0" fillId="0" borderId="32" xfId="0" applyBorder="1" applyAlignment="1" applyProtection="1">
      <alignment wrapText="1"/>
    </xf>
    <xf numFmtId="0" fontId="0" fillId="0" borderId="33" xfId="0" applyBorder="1" applyAlignment="1" applyProtection="1">
      <alignment wrapText="1"/>
    </xf>
    <xf numFmtId="0" fontId="0" fillId="0" borderId="34" xfId="0" applyBorder="1" applyAlignment="1" applyProtection="1">
      <alignment wrapText="1"/>
    </xf>
    <xf numFmtId="0" fontId="0" fillId="0" borderId="35" xfId="0" applyBorder="1" applyAlignment="1" applyProtection="1">
      <alignment wrapText="1"/>
    </xf>
    <xf numFmtId="0" fontId="0" fillId="3" borderId="20" xfId="0" applyFill="1" applyBorder="1" applyAlignment="1" applyProtection="1">
      <protection locked="0"/>
    </xf>
    <xf numFmtId="0" fontId="0" fillId="3" borderId="3" xfId="0" applyFill="1" applyBorder="1" applyAlignment="1" applyProtection="1">
      <protection locked="0"/>
    </xf>
    <xf numFmtId="0" fontId="0" fillId="3" borderId="22" xfId="0" applyFill="1" applyBorder="1" applyAlignment="1" applyProtection="1">
      <protection locked="0"/>
    </xf>
    <xf numFmtId="0" fontId="0" fillId="3" borderId="24" xfId="0" applyFill="1" applyBorder="1" applyAlignment="1" applyProtection="1">
      <protection locked="0"/>
    </xf>
    <xf numFmtId="0" fontId="4" fillId="0" borderId="0" xfId="0" applyFont="1" applyAlignment="1" applyProtection="1">
      <alignment horizontal="right"/>
    </xf>
    <xf numFmtId="0" fontId="0" fillId="0" borderId="3" xfId="0" applyBorder="1" applyAlignment="1" applyProtection="1">
      <alignment wrapText="1"/>
    </xf>
    <xf numFmtId="0" fontId="12" fillId="0" borderId="3" xfId="0" applyFont="1" applyBorder="1" applyAlignment="1" applyProtection="1">
      <alignment horizontal="left" vertical="center" wrapText="1"/>
    </xf>
    <xf numFmtId="0" fontId="12" fillId="0" borderId="41" xfId="0" applyFont="1" applyBorder="1" applyAlignment="1" applyProtection="1">
      <alignment vertical="center" wrapText="1"/>
    </xf>
    <xf numFmtId="0" fontId="12" fillId="0" borderId="42" xfId="0" applyFont="1" applyBorder="1" applyAlignment="1" applyProtection="1">
      <alignment vertical="center" wrapText="1"/>
    </xf>
    <xf numFmtId="0" fontId="12" fillId="0" borderId="14" xfId="0" applyFont="1" applyBorder="1" applyAlignment="1" applyProtection="1">
      <alignment vertical="center" wrapText="1"/>
    </xf>
    <xf numFmtId="0" fontId="4" fillId="0" borderId="0" xfId="0" applyFont="1" applyBorder="1" applyAlignment="1" applyProtection="1">
      <alignment horizontal="left" vertical="top" wrapText="1"/>
    </xf>
    <xf numFmtId="0" fontId="0" fillId="0" borderId="5" xfId="0" applyBorder="1" applyAlignment="1" applyProtection="1"/>
    <xf numFmtId="0" fontId="0" fillId="0" borderId="6" xfId="0" applyBorder="1" applyAlignment="1" applyProtection="1"/>
    <xf numFmtId="0" fontId="0" fillId="0" borderId="18" xfId="0" applyBorder="1" applyAlignment="1" applyProtection="1"/>
    <xf numFmtId="0" fontId="0" fillId="3" borderId="15" xfId="0" applyFill="1" applyBorder="1" applyAlignment="1" applyProtection="1">
      <protection locked="0"/>
    </xf>
    <xf numFmtId="0" fontId="0" fillId="3" borderId="16" xfId="0" applyFill="1" applyBorder="1" applyAlignment="1" applyProtection="1">
      <protection locked="0"/>
    </xf>
    <xf numFmtId="0" fontId="0" fillId="0" borderId="13" xfId="0" applyFill="1" applyBorder="1" applyAlignment="1" applyProtection="1"/>
    <xf numFmtId="0" fontId="0" fillId="0" borderId="14" xfId="0" applyFill="1" applyBorder="1" applyAlignment="1" applyProtection="1"/>
    <xf numFmtId="0" fontId="0" fillId="0" borderId="7" xfId="0" applyBorder="1" applyAlignment="1" applyProtection="1"/>
    <xf numFmtId="0" fontId="0" fillId="3" borderId="13" xfId="0" applyFill="1" applyBorder="1" applyAlignment="1" applyProtection="1">
      <protection locked="0"/>
    </xf>
    <xf numFmtId="0" fontId="0" fillId="3" borderId="14" xfId="0" applyFill="1" applyBorder="1" applyAlignment="1" applyProtection="1">
      <protection locked="0"/>
    </xf>
    <xf numFmtId="0" fontId="0" fillId="0" borderId="38" xfId="0" applyBorder="1" applyAlignment="1" applyProtection="1"/>
    <xf numFmtId="0" fontId="0" fillId="0" borderId="35" xfId="0" applyBorder="1" applyAlignment="1" applyProtection="1"/>
    <xf numFmtId="0" fontId="9" fillId="0" borderId="39" xfId="0" applyFont="1" applyBorder="1" applyAlignment="1" applyProtection="1"/>
    <xf numFmtId="0" fontId="0" fillId="4" borderId="13" xfId="0" applyFill="1" applyBorder="1" applyAlignment="1" applyProtection="1"/>
    <xf numFmtId="0" fontId="0" fillId="4" borderId="14" xfId="0" applyFill="1" applyBorder="1" applyAlignment="1" applyProtection="1"/>
    <xf numFmtId="0" fontId="0" fillId="4" borderId="11" xfId="0" applyFont="1" applyFill="1" applyBorder="1" applyAlignment="1" applyProtection="1"/>
    <xf numFmtId="0" fontId="0" fillId="4" borderId="12" xfId="0" applyFont="1" applyFill="1" applyBorder="1" applyAlignment="1" applyProtection="1"/>
    <xf numFmtId="0" fontId="0" fillId="0" borderId="2" xfId="0" applyBorder="1" applyAlignment="1">
      <alignment horizontal="center"/>
    </xf>
    <xf numFmtId="0" fontId="0" fillId="0" borderId="10" xfId="0" applyBorder="1" applyAlignment="1">
      <alignment horizontal="center"/>
    </xf>
    <xf numFmtId="0" fontId="4" fillId="0" borderId="0" xfId="0" applyFont="1" applyBorder="1" applyAlignment="1">
      <alignment horizontal="left" vertical="top" wrapText="1"/>
    </xf>
    <xf numFmtId="0" fontId="0" fillId="0" borderId="13" xfId="0" applyBorder="1" applyAlignment="1"/>
    <xf numFmtId="0" fontId="0" fillId="0" borderId="14" xfId="0" applyBorder="1" applyAlignment="1"/>
    <xf numFmtId="0" fontId="0" fillId="0" borderId="13" xfId="0" applyFill="1" applyBorder="1" applyAlignment="1" applyProtection="1">
      <protection locked="0"/>
    </xf>
    <xf numFmtId="0" fontId="0" fillId="0" borderId="14" xfId="0" applyFill="1" applyBorder="1" applyAlignment="1" applyProtection="1">
      <protection locked="0"/>
    </xf>
    <xf numFmtId="0" fontId="0" fillId="0" borderId="15" xfId="0" applyFill="1" applyBorder="1" applyAlignment="1" applyProtection="1">
      <protection locked="0"/>
    </xf>
    <xf numFmtId="0" fontId="0" fillId="0" borderId="16" xfId="0" applyFill="1" applyBorder="1" applyAlignment="1" applyProtection="1">
      <protection locked="0"/>
    </xf>
    <xf numFmtId="0" fontId="0" fillId="0" borderId="5" xfId="0" applyBorder="1" applyAlignment="1"/>
    <xf numFmtId="0" fontId="0" fillId="0" borderId="6" xfId="0" applyBorder="1" applyAlignment="1"/>
    <xf numFmtId="0" fontId="0" fillId="0" borderId="18" xfId="0" applyBorder="1" applyAlignment="1"/>
    <xf numFmtId="0" fontId="0" fillId="0" borderId="11" xfId="0" applyBorder="1" applyAlignment="1"/>
    <xf numFmtId="0" fontId="0" fillId="0" borderId="12" xfId="0" applyBorder="1" applyAlignment="1"/>
    <xf numFmtId="0" fontId="0" fillId="0" borderId="13" xfId="0" applyFill="1" applyBorder="1" applyAlignment="1"/>
    <xf numFmtId="0" fontId="0" fillId="0" borderId="14" xfId="0" applyFill="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7" dropStyle="combo" dx="16" fmlaRange="$O$18:$O$24" noThreeD="1" sel="1" val="0"/>
</file>

<file path=xl/ctrlProps/ctrlProp2.xml><?xml version="1.0" encoding="utf-8"?>
<formControlPr xmlns="http://schemas.microsoft.com/office/spreadsheetml/2009/9/main" objectType="Drop" dropLines="2" dropStyle="combo" dx="16" fmlaRange="$L$15:$L$1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2</xdr:row>
          <xdr:rowOff>182880</xdr:rowOff>
        </xdr:from>
        <xdr:to>
          <xdr:col>2</xdr:col>
          <xdr:colOff>1333500</xdr:colOff>
          <xdr:row>4</xdr:row>
          <xdr:rowOff>22860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601980</xdr:colOff>
          <xdr:row>14</xdr:row>
          <xdr:rowOff>0</xdr:rowOff>
        </xdr:from>
        <xdr:to>
          <xdr:col>3</xdr:col>
          <xdr:colOff>106680</xdr:colOff>
          <xdr:row>15</xdr:row>
          <xdr:rowOff>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2"/>
  <sheetViews>
    <sheetView tabSelected="1" view="pageLayout" zoomScale="85" zoomScaleNormal="115" zoomScaleSheetLayoutView="115" zoomScalePageLayoutView="85" workbookViewId="0">
      <selection activeCell="J7" sqref="J7"/>
    </sheetView>
  </sheetViews>
  <sheetFormatPr defaultColWidth="8.6640625" defaultRowHeight="14.4" x14ac:dyDescent="0.3"/>
  <cols>
    <col min="1" max="1" width="15.33203125" style="19" customWidth="1"/>
    <col min="2" max="2" width="11.88671875" style="19" customWidth="1"/>
    <col min="3" max="3" width="20.109375" style="19" bestFit="1" customWidth="1"/>
    <col min="4" max="4" width="19.44140625" style="19" customWidth="1"/>
    <col min="5" max="5" width="5.6640625" style="19" customWidth="1"/>
    <col min="6" max="6" width="13.33203125" style="19" customWidth="1"/>
    <col min="7" max="7" width="8.6640625" style="54" customWidth="1"/>
    <col min="8" max="13" width="8.6640625" style="19"/>
    <col min="14" max="14" width="8.109375" style="19" customWidth="1"/>
    <col min="15" max="15" width="22.109375" style="19" hidden="1" customWidth="1"/>
    <col min="16" max="16384" width="8.6640625" style="19"/>
  </cols>
  <sheetData>
    <row r="1" spans="1:10" ht="23.4" x14ac:dyDescent="0.45">
      <c r="A1" s="123" t="s">
        <v>0</v>
      </c>
      <c r="B1" s="123"/>
      <c r="C1" s="123"/>
      <c r="D1" s="123"/>
      <c r="E1" s="123"/>
      <c r="F1" s="123"/>
      <c r="J1" s="69"/>
    </row>
    <row r="2" spans="1:10" ht="23.4" x14ac:dyDescent="0.45">
      <c r="A2" s="123" t="s">
        <v>1</v>
      </c>
      <c r="B2" s="123"/>
      <c r="C2" s="123"/>
      <c r="D2" s="123"/>
      <c r="E2" s="123"/>
      <c r="F2" s="123"/>
      <c r="J2" s="69"/>
    </row>
    <row r="3" spans="1:10" x14ac:dyDescent="0.3">
      <c r="E3" s="137" t="s">
        <v>227</v>
      </c>
      <c r="F3" s="137"/>
      <c r="J3" s="69"/>
    </row>
    <row r="4" spans="1:10" x14ac:dyDescent="0.3">
      <c r="A4" s="19" t="s">
        <v>2</v>
      </c>
      <c r="J4" s="69"/>
    </row>
    <row r="5" spans="1:10" ht="15" thickBot="1" x14ac:dyDescent="0.35">
      <c r="J5" s="69"/>
    </row>
    <row r="6" spans="1:10" ht="21" customHeight="1" x14ac:dyDescent="0.3">
      <c r="A6" s="33" t="s">
        <v>3</v>
      </c>
      <c r="B6" s="112"/>
      <c r="C6" s="112"/>
      <c r="D6" s="112"/>
      <c r="E6" s="112"/>
      <c r="F6" s="133"/>
      <c r="J6" s="69"/>
    </row>
    <row r="7" spans="1:10" ht="21" customHeight="1" x14ac:dyDescent="0.35">
      <c r="A7" s="34" t="s">
        <v>4</v>
      </c>
      <c r="B7" s="134"/>
      <c r="C7" s="134"/>
      <c r="D7" s="134"/>
      <c r="E7" s="134"/>
      <c r="F7" s="135"/>
      <c r="J7" s="85"/>
    </row>
    <row r="8" spans="1:10" ht="21" customHeight="1" x14ac:dyDescent="0.3">
      <c r="A8" s="34" t="s">
        <v>5</v>
      </c>
      <c r="B8" s="134"/>
      <c r="C8" s="134"/>
      <c r="D8" s="134"/>
      <c r="E8" s="134"/>
      <c r="F8" s="135"/>
      <c r="J8" s="69"/>
    </row>
    <row r="9" spans="1:10" ht="21" customHeight="1" x14ac:dyDescent="0.3">
      <c r="A9" s="34" t="s">
        <v>6</v>
      </c>
      <c r="B9" s="134"/>
      <c r="C9" s="134"/>
      <c r="D9" s="134"/>
      <c r="E9" s="134"/>
      <c r="F9" s="135"/>
      <c r="J9" s="69"/>
    </row>
    <row r="10" spans="1:10" ht="21" customHeight="1" thickBot="1" x14ac:dyDescent="0.35">
      <c r="A10" s="35" t="s">
        <v>7</v>
      </c>
      <c r="B10" s="107"/>
      <c r="C10" s="107"/>
      <c r="D10" s="107"/>
      <c r="E10" s="107"/>
      <c r="F10" s="136"/>
      <c r="J10" s="69"/>
    </row>
    <row r="11" spans="1:10" x14ac:dyDescent="0.3">
      <c r="J11" s="69"/>
    </row>
    <row r="12" spans="1:10" ht="45" customHeight="1" x14ac:dyDescent="0.3">
      <c r="A12" s="124" t="s">
        <v>8</v>
      </c>
      <c r="B12" s="125"/>
      <c r="C12" s="125"/>
      <c r="D12" s="125"/>
      <c r="E12" s="125"/>
      <c r="F12" s="126"/>
      <c r="J12" s="69"/>
    </row>
    <row r="13" spans="1:10" ht="59.4" customHeight="1" x14ac:dyDescent="0.3">
      <c r="A13" s="127" t="s">
        <v>9</v>
      </c>
      <c r="B13" s="128"/>
      <c r="C13" s="128"/>
      <c r="D13" s="128"/>
      <c r="E13" s="128"/>
      <c r="F13" s="129"/>
    </row>
    <row r="14" spans="1:10" ht="57.9" customHeight="1" x14ac:dyDescent="0.3">
      <c r="A14" s="130" t="s">
        <v>10</v>
      </c>
      <c r="B14" s="131"/>
      <c r="C14" s="131"/>
      <c r="D14" s="131"/>
      <c r="E14" s="131"/>
      <c r="F14" s="132"/>
    </row>
    <row r="16" spans="1:10" ht="15" thickBot="1" x14ac:dyDescent="0.35"/>
    <row r="17" spans="1:15" ht="15" thickBot="1" x14ac:dyDescent="0.35">
      <c r="A17" s="101" t="s">
        <v>11</v>
      </c>
      <c r="B17" s="102"/>
      <c r="C17" s="99" t="s">
        <v>12</v>
      </c>
      <c r="D17" s="99" t="s">
        <v>13</v>
      </c>
      <c r="E17" s="119" t="s">
        <v>14</v>
      </c>
      <c r="F17" s="120"/>
    </row>
    <row r="18" spans="1:15" x14ac:dyDescent="0.3">
      <c r="A18" s="103" t="s">
        <v>15</v>
      </c>
      <c r="B18" s="104"/>
      <c r="C18" s="100">
        <f>'Public Improvements'!F19</f>
        <v>0</v>
      </c>
      <c r="D18" s="36"/>
      <c r="E18" s="121">
        <f>C18+D18</f>
        <v>0</v>
      </c>
      <c r="F18" s="122"/>
      <c r="O18" s="19" t="s">
        <v>16</v>
      </c>
    </row>
    <row r="19" spans="1:15" x14ac:dyDescent="0.3">
      <c r="A19" s="105" t="s">
        <v>17</v>
      </c>
      <c r="B19" s="106"/>
      <c r="C19" s="98">
        <f>'Public Improvements'!F47</f>
        <v>0</v>
      </c>
      <c r="D19" s="37"/>
      <c r="E19" s="117">
        <f t="shared" ref="E19:E27" si="0">C19+D19</f>
        <v>0</v>
      </c>
      <c r="F19" s="118"/>
      <c r="O19" s="19" t="s">
        <v>18</v>
      </c>
    </row>
    <row r="20" spans="1:15" x14ac:dyDescent="0.3">
      <c r="A20" s="105" t="s">
        <v>19</v>
      </c>
      <c r="B20" s="106"/>
      <c r="C20" s="98">
        <f>'Public Improvements'!F66</f>
        <v>0</v>
      </c>
      <c r="D20" s="37"/>
      <c r="E20" s="117">
        <f t="shared" si="0"/>
        <v>0</v>
      </c>
      <c r="F20" s="118"/>
      <c r="O20" s="19" t="s">
        <v>20</v>
      </c>
    </row>
    <row r="21" spans="1:15" x14ac:dyDescent="0.3">
      <c r="A21" s="105" t="s">
        <v>21</v>
      </c>
      <c r="B21" s="106"/>
      <c r="C21" s="98">
        <f>'Public Improvements'!F103</f>
        <v>0</v>
      </c>
      <c r="D21" s="98">
        <f>'Private Improvements'!F41</f>
        <v>0</v>
      </c>
      <c r="E21" s="117">
        <f t="shared" si="0"/>
        <v>0</v>
      </c>
      <c r="F21" s="118"/>
      <c r="O21" s="19" t="s">
        <v>22</v>
      </c>
    </row>
    <row r="22" spans="1:15" x14ac:dyDescent="0.3">
      <c r="A22" s="105" t="s">
        <v>23</v>
      </c>
      <c r="B22" s="106"/>
      <c r="C22" s="98">
        <f>'Public Improvements'!F116</f>
        <v>0</v>
      </c>
      <c r="D22" s="98">
        <f>'Private Improvements'!F55</f>
        <v>0</v>
      </c>
      <c r="E22" s="117">
        <f t="shared" si="0"/>
        <v>0</v>
      </c>
      <c r="F22" s="118"/>
      <c r="O22" s="19" t="s">
        <v>24</v>
      </c>
    </row>
    <row r="23" spans="1:15" x14ac:dyDescent="0.3">
      <c r="A23" s="105" t="s">
        <v>25</v>
      </c>
      <c r="B23" s="106"/>
      <c r="C23" s="98">
        <f>'Public Improvements'!F133</f>
        <v>0</v>
      </c>
      <c r="D23" s="98">
        <f>'Private Improvements'!F65</f>
        <v>0</v>
      </c>
      <c r="E23" s="117">
        <f t="shared" si="0"/>
        <v>0</v>
      </c>
      <c r="F23" s="118"/>
      <c r="O23" s="19" t="s">
        <v>26</v>
      </c>
    </row>
    <row r="24" spans="1:15" x14ac:dyDescent="0.3">
      <c r="A24" s="105" t="s">
        <v>27</v>
      </c>
      <c r="B24" s="106"/>
      <c r="C24" s="98">
        <f>'Public Improvements'!F143</f>
        <v>0</v>
      </c>
      <c r="D24" s="37"/>
      <c r="E24" s="117">
        <f t="shared" si="0"/>
        <v>0</v>
      </c>
      <c r="F24" s="118"/>
      <c r="O24" s="19" t="s">
        <v>28</v>
      </c>
    </row>
    <row r="25" spans="1:15" x14ac:dyDescent="0.3">
      <c r="A25" s="105" t="s">
        <v>29</v>
      </c>
      <c r="B25" s="106"/>
      <c r="C25" s="98">
        <f>'Public Improvements'!F160</f>
        <v>0</v>
      </c>
      <c r="D25" s="37"/>
      <c r="E25" s="117">
        <f t="shared" si="0"/>
        <v>0</v>
      </c>
      <c r="F25" s="118"/>
    </row>
    <row r="26" spans="1:15" x14ac:dyDescent="0.3">
      <c r="A26" s="105" t="s">
        <v>30</v>
      </c>
      <c r="B26" s="106"/>
      <c r="C26" s="98">
        <f>'Public Improvements'!F171</f>
        <v>0</v>
      </c>
      <c r="D26" s="37"/>
      <c r="E26" s="117">
        <f t="shared" si="0"/>
        <v>0</v>
      </c>
      <c r="F26" s="118"/>
    </row>
    <row r="27" spans="1:15" ht="15" thickBot="1" x14ac:dyDescent="0.35">
      <c r="A27" s="108" t="s">
        <v>31</v>
      </c>
      <c r="B27" s="109"/>
      <c r="C27" s="96">
        <f>'Public Improvements'!F193</f>
        <v>0</v>
      </c>
      <c r="D27" s="96">
        <f>'Private Improvements'!F75</f>
        <v>0</v>
      </c>
      <c r="E27" s="113">
        <f t="shared" si="0"/>
        <v>0</v>
      </c>
      <c r="F27" s="114"/>
    </row>
    <row r="28" spans="1:15" ht="15" thickBot="1" x14ac:dyDescent="0.35">
      <c r="C28" s="38"/>
      <c r="D28" s="38"/>
      <c r="E28" s="38"/>
    </row>
    <row r="29" spans="1:15" ht="15" thickBot="1" x14ac:dyDescent="0.35">
      <c r="A29" s="110" t="s">
        <v>32</v>
      </c>
      <c r="B29" s="111"/>
      <c r="C29" s="97">
        <f>SUM(C18:C27)</f>
        <v>0</v>
      </c>
      <c r="D29" s="97">
        <f>SUM(D18:D27)</f>
        <v>0</v>
      </c>
      <c r="E29" s="115">
        <f>SUM(E18:E27)</f>
        <v>0</v>
      </c>
      <c r="F29" s="116"/>
    </row>
    <row r="30" spans="1:15" ht="15" thickBot="1" x14ac:dyDescent="0.35"/>
    <row r="31" spans="1:15" ht="21" customHeight="1" x14ac:dyDescent="0.3">
      <c r="A31" s="33" t="s">
        <v>33</v>
      </c>
      <c r="B31" s="112"/>
      <c r="C31" s="112"/>
      <c r="D31" s="112"/>
      <c r="E31" s="39" t="s">
        <v>34</v>
      </c>
      <c r="F31" s="94"/>
    </row>
    <row r="32" spans="1:15" ht="21" customHeight="1" thickBot="1" x14ac:dyDescent="0.35">
      <c r="A32" s="35" t="s">
        <v>35</v>
      </c>
      <c r="B32" s="107"/>
      <c r="C32" s="107"/>
      <c r="D32" s="107"/>
      <c r="E32" s="40" t="s">
        <v>34</v>
      </c>
      <c r="F32" s="11"/>
    </row>
  </sheetData>
  <sheetProtection algorithmName="SHA-512" hashValue="quzGI6XV+q9h1jUV9j3EFb7c8nPLqYb4VU96NzsLdYNAQWB4wkpJTKRp1Yxq4yPGw5nDrSdZPg+qmEzVhfRkJg==" saltValue="NfM70eAUkiQ8Ovc9XsrHtg==" spinCount="100000" sheet="1" objects="1" scenarios="1"/>
  <customSheetViews>
    <customSheetView guid="{3CED64DA-174C-43F7-97E5-D56A2941598C}" scale="70" showPageBreaks="1" printArea="1" hiddenColumns="1" view="pageLayout">
      <selection activeCell="K4" sqref="K4"/>
      <pageMargins left="0.7" right="0.7" top="0.75" bottom="0.75" header="0.3" footer="0.3"/>
      <pageSetup fitToHeight="0" orientation="portrait" r:id="rId1"/>
    </customSheetView>
  </customSheetViews>
  <mergeCells count="37">
    <mergeCell ref="A1:F1"/>
    <mergeCell ref="A2:F2"/>
    <mergeCell ref="A12:F12"/>
    <mergeCell ref="A13:F13"/>
    <mergeCell ref="A14:F14"/>
    <mergeCell ref="B6:F6"/>
    <mergeCell ref="B7:F7"/>
    <mergeCell ref="B8:F8"/>
    <mergeCell ref="B9:F9"/>
    <mergeCell ref="B10:F10"/>
    <mergeCell ref="E3:F3"/>
    <mergeCell ref="E17:F17"/>
    <mergeCell ref="E18:F18"/>
    <mergeCell ref="E19:F19"/>
    <mergeCell ref="E20:F20"/>
    <mergeCell ref="E26:F26"/>
    <mergeCell ref="E27:F27"/>
    <mergeCell ref="E29:F29"/>
    <mergeCell ref="E21:F21"/>
    <mergeCell ref="E22:F22"/>
    <mergeCell ref="E23:F23"/>
    <mergeCell ref="E24:F24"/>
    <mergeCell ref="E25:F25"/>
    <mergeCell ref="A17:B17"/>
    <mergeCell ref="A18:B18"/>
    <mergeCell ref="A19:B19"/>
    <mergeCell ref="A20:B20"/>
    <mergeCell ref="B32:D32"/>
    <mergeCell ref="A26:B26"/>
    <mergeCell ref="A27:B27"/>
    <mergeCell ref="A29:B29"/>
    <mergeCell ref="B31:D31"/>
    <mergeCell ref="A21:B21"/>
    <mergeCell ref="A22:B22"/>
    <mergeCell ref="A23:B23"/>
    <mergeCell ref="A24:B24"/>
    <mergeCell ref="A25:B25"/>
  </mergeCells>
  <pageMargins left="0.7" right="0.7" top="0.75" bottom="0.75" header="0.3" footer="0.3"/>
  <pageSetup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3" r:id="rId5" name="Drop Down 5">
              <controlPr defaultSize="0" autoLine="0" autoPict="0">
                <anchor moveWithCells="1">
                  <from>
                    <xdr:col>2</xdr:col>
                    <xdr:colOff>7620</xdr:colOff>
                    <xdr:row>2</xdr:row>
                    <xdr:rowOff>182880</xdr:rowOff>
                  </from>
                  <to>
                    <xdr:col>2</xdr:col>
                    <xdr:colOff>1333500</xdr:colOff>
                    <xdr:row>4</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46"/>
  <sheetViews>
    <sheetView view="pageLayout" zoomScale="85" zoomScaleNormal="115" zoomScaleSheetLayoutView="70" zoomScalePageLayoutView="85" workbookViewId="0">
      <selection activeCell="D1" sqref="D1"/>
    </sheetView>
  </sheetViews>
  <sheetFormatPr defaultColWidth="8.6640625" defaultRowHeight="14.4" x14ac:dyDescent="0.3"/>
  <cols>
    <col min="1" max="1" width="41.5546875" style="19" customWidth="1"/>
    <col min="2" max="2" width="16.5546875" style="19" customWidth="1"/>
    <col min="3" max="3" width="8.5546875" style="19" customWidth="1"/>
    <col min="4" max="4" width="21.5546875" style="19" customWidth="1"/>
    <col min="5" max="5" width="8.6640625" style="54" customWidth="1"/>
    <col min="6" max="10" width="8.6640625" style="19"/>
    <col min="11" max="11" width="8.88671875" style="19" customWidth="1"/>
    <col min="12" max="12" width="9.109375" style="19" hidden="1" customWidth="1"/>
    <col min="13" max="16384" width="8.6640625" style="19"/>
  </cols>
  <sheetData>
    <row r="1" spans="1:12" ht="23.4" x14ac:dyDescent="0.45">
      <c r="A1" s="63" t="s">
        <v>36</v>
      </c>
    </row>
    <row r="2" spans="1:12" ht="72.75" customHeight="1" x14ac:dyDescent="0.3">
      <c r="A2" s="139" t="s">
        <v>222</v>
      </c>
      <c r="B2" s="139"/>
      <c r="C2" s="139"/>
      <c r="D2" s="139"/>
    </row>
    <row r="3" spans="1:12" ht="7.05" customHeight="1" thickBot="1" x14ac:dyDescent="0.35"/>
    <row r="4" spans="1:12" x14ac:dyDescent="0.3">
      <c r="A4" s="33" t="s">
        <v>37</v>
      </c>
      <c r="B4" s="64">
        <f>Summary!C29</f>
        <v>0</v>
      </c>
    </row>
    <row r="5" spans="1:12" ht="15" thickBot="1" x14ac:dyDescent="0.35">
      <c r="A5" s="65" t="s">
        <v>38</v>
      </c>
      <c r="B5" s="66">
        <f>Summary!D21+Summary!D22</f>
        <v>0</v>
      </c>
    </row>
    <row r="6" spans="1:12" x14ac:dyDescent="0.3">
      <c r="A6" s="67" t="s">
        <v>39</v>
      </c>
      <c r="B6" s="68">
        <f>0.1*(B4-0.75*SUM('Public Improvements'!F78:F83, 'Public Improvements'!F95:F97, 'Public Improvements'!F188:F189)-B8)</f>
        <v>0</v>
      </c>
      <c r="C6" s="69"/>
    </row>
    <row r="7" spans="1:12" x14ac:dyDescent="0.3">
      <c r="A7" s="70" t="s">
        <v>40</v>
      </c>
      <c r="B7" s="71">
        <f>0.1*(B5-0.75*SUM('Private Improvements'!F14:F19, 'Private Improvements'!F33:F35))</f>
        <v>0</v>
      </c>
      <c r="C7" s="69"/>
    </row>
    <row r="8" spans="1:12" ht="15" thickBot="1" x14ac:dyDescent="0.35">
      <c r="A8" s="72" t="s">
        <v>223</v>
      </c>
      <c r="B8" s="73">
        <f>SUM('Public Improvements'!F176:F179)</f>
        <v>0</v>
      </c>
    </row>
    <row r="9" spans="1:12" ht="7.05" customHeight="1" x14ac:dyDescent="0.3"/>
    <row r="10" spans="1:12" ht="23.4" x14ac:dyDescent="0.45">
      <c r="A10" s="63" t="s">
        <v>41</v>
      </c>
    </row>
    <row r="11" spans="1:12" ht="155.25" customHeight="1" x14ac:dyDescent="0.3">
      <c r="A11" s="140" t="s">
        <v>226</v>
      </c>
      <c r="B11" s="141"/>
      <c r="C11" s="141"/>
      <c r="D11" s="142"/>
    </row>
    <row r="12" spans="1:12" ht="85.5" customHeight="1" x14ac:dyDescent="0.3">
      <c r="A12" s="140" t="s">
        <v>225</v>
      </c>
      <c r="B12" s="141"/>
      <c r="C12" s="141"/>
      <c r="D12" s="142"/>
    </row>
    <row r="13" spans="1:12" ht="69" customHeight="1" x14ac:dyDescent="0.3">
      <c r="A13" s="140" t="s">
        <v>224</v>
      </c>
      <c r="B13" s="141"/>
      <c r="C13" s="141"/>
      <c r="D13" s="142"/>
    </row>
    <row r="14" spans="1:12" ht="7.05" customHeight="1" x14ac:dyDescent="0.3">
      <c r="A14" s="93"/>
      <c r="B14" s="93"/>
      <c r="C14" s="93"/>
      <c r="D14" s="93"/>
    </row>
    <row r="15" spans="1:12" x14ac:dyDescent="0.3">
      <c r="A15" s="19" t="s">
        <v>42</v>
      </c>
      <c r="L15" s="19" t="s">
        <v>43</v>
      </c>
    </row>
    <row r="16" spans="1:12" x14ac:dyDescent="0.3">
      <c r="A16" s="19" t="s">
        <v>44</v>
      </c>
      <c r="L16" s="19" t="s">
        <v>45</v>
      </c>
    </row>
    <row r="17" spans="1:4" ht="30.75" customHeight="1" thickBot="1" x14ac:dyDescent="0.35">
      <c r="A17" s="138" t="s">
        <v>46</v>
      </c>
      <c r="B17" s="138"/>
      <c r="C17" s="138"/>
      <c r="D17" s="138"/>
    </row>
    <row r="18" spans="1:4" x14ac:dyDescent="0.3">
      <c r="A18" s="33" t="s">
        <v>47</v>
      </c>
      <c r="B18" s="74">
        <f>Summary!E29</f>
        <v>0</v>
      </c>
    </row>
    <row r="19" spans="1:4" x14ac:dyDescent="0.3">
      <c r="A19" s="34" t="s">
        <v>48</v>
      </c>
      <c r="B19" s="75">
        <f>B18*0.175</f>
        <v>0</v>
      </c>
    </row>
    <row r="20" spans="1:4" x14ac:dyDescent="0.3">
      <c r="A20" s="34" t="s">
        <v>49</v>
      </c>
      <c r="B20" s="75">
        <f>(B19+B18)*0.3</f>
        <v>0</v>
      </c>
    </row>
    <row r="21" spans="1:4" ht="15" thickBot="1" x14ac:dyDescent="0.35">
      <c r="A21" s="41" t="s">
        <v>50</v>
      </c>
      <c r="B21" s="42">
        <v>0</v>
      </c>
    </row>
    <row r="22" spans="1:4" ht="15" thickBot="1" x14ac:dyDescent="0.35">
      <c r="A22" s="76" t="s">
        <v>51</v>
      </c>
      <c r="B22" s="77">
        <f>(SUM(B18:B21))+B45</f>
        <v>0</v>
      </c>
    </row>
    <row r="24" spans="1:4" x14ac:dyDescent="0.3">
      <c r="A24" s="19" t="s">
        <v>52</v>
      </c>
    </row>
    <row r="25" spans="1:4" ht="45" customHeight="1" thickBot="1" x14ac:dyDescent="0.35">
      <c r="A25" s="138" t="s">
        <v>53</v>
      </c>
      <c r="B25" s="138"/>
      <c r="C25" s="138"/>
      <c r="D25" s="138"/>
    </row>
    <row r="26" spans="1:4" x14ac:dyDescent="0.3">
      <c r="A26" s="33" t="s">
        <v>47</v>
      </c>
      <c r="B26" s="74">
        <f>Summary!E29</f>
        <v>0</v>
      </c>
    </row>
    <row r="27" spans="1:4" x14ac:dyDescent="0.3">
      <c r="A27" s="34" t="s">
        <v>48</v>
      </c>
      <c r="B27" s="75">
        <f>B26*0.175</f>
        <v>0</v>
      </c>
    </row>
    <row r="28" spans="1:4" x14ac:dyDescent="0.3">
      <c r="A28" s="34" t="s">
        <v>54</v>
      </c>
      <c r="B28" s="75">
        <f>SUM(B26:B27)*0.3</f>
        <v>0</v>
      </c>
    </row>
    <row r="29" spans="1:4" x14ac:dyDescent="0.3">
      <c r="A29" s="34" t="s">
        <v>55</v>
      </c>
      <c r="B29" s="75">
        <f>SUM(B26:B28)*0.3</f>
        <v>0</v>
      </c>
      <c r="C29" s="69"/>
    </row>
    <row r="30" spans="1:4" ht="15" thickBot="1" x14ac:dyDescent="0.35">
      <c r="A30" s="41" t="s">
        <v>50</v>
      </c>
      <c r="B30" s="43">
        <v>0</v>
      </c>
      <c r="C30" s="69"/>
    </row>
    <row r="31" spans="1:4" ht="15" thickBot="1" x14ac:dyDescent="0.35">
      <c r="A31" s="76" t="s">
        <v>51</v>
      </c>
      <c r="B31" s="78">
        <f>(SUM(B26:B30))+B45</f>
        <v>0</v>
      </c>
    </row>
    <row r="33" spans="1:4" ht="23.4" x14ac:dyDescent="0.45">
      <c r="A33" s="63" t="s">
        <v>56</v>
      </c>
    </row>
    <row r="34" spans="1:4" ht="27" customHeight="1" x14ac:dyDescent="0.3">
      <c r="A34" s="138" t="s">
        <v>57</v>
      </c>
      <c r="B34" s="138"/>
      <c r="C34" s="138"/>
      <c r="D34" s="138"/>
    </row>
    <row r="35" spans="1:4" ht="15" thickBot="1" x14ac:dyDescent="0.35"/>
    <row r="36" spans="1:4" x14ac:dyDescent="0.3">
      <c r="A36" s="33" t="s">
        <v>12</v>
      </c>
      <c r="B36" s="74">
        <f>Summary!C29</f>
        <v>0</v>
      </c>
    </row>
    <row r="37" spans="1:4" x14ac:dyDescent="0.3">
      <c r="A37" s="34" t="s">
        <v>58</v>
      </c>
      <c r="B37" s="75">
        <f>Summary!D21</f>
        <v>0</v>
      </c>
    </row>
    <row r="38" spans="1:4" ht="15" thickBot="1" x14ac:dyDescent="0.35">
      <c r="A38" s="65" t="s">
        <v>59</v>
      </c>
      <c r="B38" s="79">
        <f>Summary!D22</f>
        <v>0</v>
      </c>
    </row>
    <row r="39" spans="1:4" x14ac:dyDescent="0.3">
      <c r="A39" s="33" t="s">
        <v>60</v>
      </c>
      <c r="B39" s="74">
        <f>SUM(B36:B38)</f>
        <v>0</v>
      </c>
    </row>
    <row r="40" spans="1:4" ht="15" thickBot="1" x14ac:dyDescent="0.35">
      <c r="A40" s="35" t="s">
        <v>49</v>
      </c>
      <c r="B40" s="80">
        <f>B39*0.3</f>
        <v>0</v>
      </c>
    </row>
    <row r="41" spans="1:4" ht="15" thickBot="1" x14ac:dyDescent="0.35">
      <c r="A41" s="81" t="s">
        <v>61</v>
      </c>
      <c r="B41" s="82">
        <f>B40+B39</f>
        <v>0</v>
      </c>
    </row>
    <row r="42" spans="1:4" ht="15" thickBot="1" x14ac:dyDescent="0.35">
      <c r="A42" s="76" t="s">
        <v>62</v>
      </c>
      <c r="B42" s="77">
        <f>IF(0.2*B41 = 0, 0, IF(0.2*B41&lt;10000,10000,0.2*B41))</f>
        <v>0</v>
      </c>
      <c r="C42" s="69"/>
    </row>
    <row r="44" spans="1:4" ht="24" thickBot="1" x14ac:dyDescent="0.5">
      <c r="A44" s="63" t="s">
        <v>63</v>
      </c>
    </row>
    <row r="45" spans="1:4" x14ac:dyDescent="0.3">
      <c r="A45" s="33" t="s">
        <v>64</v>
      </c>
      <c r="B45" s="83">
        <f>'Private Improvements'!F72</f>
        <v>0</v>
      </c>
    </row>
    <row r="46" spans="1:4" ht="15" thickBot="1" x14ac:dyDescent="0.35">
      <c r="A46" s="35" t="s">
        <v>65</v>
      </c>
      <c r="B46" s="84">
        <f>'Private Improvements'!F73</f>
        <v>0</v>
      </c>
    </row>
  </sheetData>
  <sheetProtection algorithmName="SHA-512" hashValue="B8oLCElGZINQn3mT8exKv3SvSsE/9KdPsQDI3/cexCZU+tdS5jFg7ioQhNdg7PAo5nV6wApuLAcRyZP6FMRKTg==" saltValue="+AJ2iFua07ryfqOdk7PdkQ==" spinCount="100000" sheet="1" objects="1" scenarios="1"/>
  <customSheetViews>
    <customSheetView guid="{3CED64DA-174C-43F7-97E5-D56A2941598C}" scale="241" showPageBreaks="1" fitToPage="1" printArea="1" hiddenColumns="1" view="pageLayout">
      <selection activeCell="A2" sqref="A2:D2"/>
      <rowBreaks count="1" manualBreakCount="1">
        <brk id="23" max="3" man="1"/>
      </rowBreaks>
      <pageMargins left="0.7" right="0.7" top="0.75" bottom="0.75" header="0.3" footer="0.3"/>
      <pageSetup fitToHeight="0" orientation="portrait" r:id="rId1"/>
    </customSheetView>
  </customSheetViews>
  <mergeCells count="7">
    <mergeCell ref="A34:D34"/>
    <mergeCell ref="A2:D2"/>
    <mergeCell ref="A17:D17"/>
    <mergeCell ref="A25:D25"/>
    <mergeCell ref="A12:D12"/>
    <mergeCell ref="A13:D13"/>
    <mergeCell ref="A11:D11"/>
  </mergeCells>
  <pageMargins left="0.7" right="0.7" top="0.75" bottom="0.75" header="0.3" footer="0.3"/>
  <pageSetup fitToHeight="0" orientation="portrait" r:id="rId2"/>
  <rowBreaks count="1" manualBreakCount="1">
    <brk id="22" max="3" man="1"/>
  </rowBreaks>
  <drawing r:id="rId3"/>
  <legacyDrawing r:id="rId4"/>
  <mc:AlternateContent xmlns:mc="http://schemas.openxmlformats.org/markup-compatibility/2006">
    <mc:Choice Requires="x14">
      <controls>
        <mc:AlternateContent xmlns:mc="http://schemas.openxmlformats.org/markup-compatibility/2006">
          <mc:Choice Requires="x14">
            <control shapeId="3074" r:id="rId5" name="Drop Down 2">
              <controlPr locked="0" defaultSize="0" autoLine="0" autoPict="0">
                <anchor moveWithCells="1">
                  <from>
                    <xdr:col>1</xdr:col>
                    <xdr:colOff>601980</xdr:colOff>
                    <xdr:row>14</xdr:row>
                    <xdr:rowOff>0</xdr:rowOff>
                  </from>
                  <to>
                    <xdr:col>3</xdr:col>
                    <xdr:colOff>106680</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95"/>
  <sheetViews>
    <sheetView view="pageLayout" zoomScale="85" zoomScaleNormal="100" zoomScaleSheetLayoutView="85" zoomScalePageLayoutView="85" workbookViewId="0">
      <selection activeCell="G1" sqref="G1"/>
    </sheetView>
  </sheetViews>
  <sheetFormatPr defaultColWidth="8.6640625" defaultRowHeight="14.4" x14ac:dyDescent="0.3"/>
  <cols>
    <col min="1" max="1" width="10.5546875" style="19" customWidth="1"/>
    <col min="2" max="2" width="33.5546875" style="19" customWidth="1"/>
    <col min="3" max="3" width="6.5546875" style="20" customWidth="1"/>
    <col min="4" max="4" width="9.5546875" style="20" customWidth="1"/>
    <col min="5" max="6" width="14.5546875" style="19" customWidth="1"/>
    <col min="7" max="7" width="8.6640625" style="54" customWidth="1"/>
    <col min="8" max="9" width="12.33203125" style="19" customWidth="1"/>
    <col min="10" max="16384" width="8.6640625" style="19"/>
  </cols>
  <sheetData>
    <row r="1" spans="1:12" ht="31.2" x14ac:dyDescent="0.6">
      <c r="A1" s="47" t="s">
        <v>12</v>
      </c>
    </row>
    <row r="2" spans="1:12" ht="9.9" customHeight="1" x14ac:dyDescent="0.3"/>
    <row r="3" spans="1:12" ht="21.6" thickBot="1" x14ac:dyDescent="0.45">
      <c r="A3" s="156" t="s">
        <v>66</v>
      </c>
      <c r="B3" s="156"/>
      <c r="C3" s="156"/>
      <c r="D3" s="156"/>
      <c r="E3" s="156"/>
    </row>
    <row r="4" spans="1:12" ht="15" thickBot="1" x14ac:dyDescent="0.35">
      <c r="A4" s="101" t="s">
        <v>67</v>
      </c>
      <c r="B4" s="102"/>
      <c r="C4" s="91" t="s">
        <v>68</v>
      </c>
      <c r="D4" s="91" t="s">
        <v>69</v>
      </c>
      <c r="E4" s="91" t="s">
        <v>70</v>
      </c>
      <c r="F4" s="92" t="s">
        <v>71</v>
      </c>
      <c r="G4" s="55"/>
    </row>
    <row r="5" spans="1:12" x14ac:dyDescent="0.3">
      <c r="A5" s="159" t="s">
        <v>72</v>
      </c>
      <c r="B5" s="160"/>
      <c r="C5" s="21" t="s">
        <v>73</v>
      </c>
      <c r="D5" s="12"/>
      <c r="E5" s="22">
        <v>3.1</v>
      </c>
      <c r="F5" s="23">
        <f>D5*E5</f>
        <v>0</v>
      </c>
      <c r="G5" s="55"/>
      <c r="H5" s="38"/>
      <c r="I5" s="38"/>
      <c r="L5" s="38"/>
    </row>
    <row r="6" spans="1:12" x14ac:dyDescent="0.3">
      <c r="A6" s="154" t="s">
        <v>74</v>
      </c>
      <c r="B6" s="155"/>
      <c r="C6" s="24" t="s">
        <v>75</v>
      </c>
      <c r="D6" s="13"/>
      <c r="E6" s="22">
        <v>8.3000000000000007</v>
      </c>
      <c r="F6" s="23">
        <f>D6*E6</f>
        <v>0</v>
      </c>
      <c r="G6" s="56"/>
      <c r="H6" s="38"/>
      <c r="I6" s="38"/>
      <c r="L6" s="38"/>
    </row>
    <row r="7" spans="1:12" x14ac:dyDescent="0.3">
      <c r="A7" s="105" t="s">
        <v>76</v>
      </c>
      <c r="B7" s="106"/>
      <c r="C7" s="21" t="s">
        <v>75</v>
      </c>
      <c r="D7" s="12"/>
      <c r="E7" s="22">
        <v>6.7</v>
      </c>
      <c r="F7" s="23">
        <f t="shared" ref="F7:F17" si="0">D7*E7</f>
        <v>0</v>
      </c>
      <c r="G7" s="56"/>
      <c r="H7" s="38"/>
      <c r="I7" s="38"/>
      <c r="L7" s="38"/>
    </row>
    <row r="8" spans="1:12" x14ac:dyDescent="0.3">
      <c r="A8" s="105" t="s">
        <v>77</v>
      </c>
      <c r="B8" s="106"/>
      <c r="C8" s="21" t="s">
        <v>73</v>
      </c>
      <c r="D8" s="12"/>
      <c r="E8" s="22">
        <v>2.6</v>
      </c>
      <c r="F8" s="23">
        <f t="shared" si="0"/>
        <v>0</v>
      </c>
      <c r="G8" s="56"/>
      <c r="H8" s="38"/>
      <c r="I8" s="38"/>
      <c r="L8" s="38"/>
    </row>
    <row r="9" spans="1:12" x14ac:dyDescent="0.3">
      <c r="A9" s="105" t="s">
        <v>78</v>
      </c>
      <c r="B9" s="106"/>
      <c r="C9" s="21" t="s">
        <v>73</v>
      </c>
      <c r="D9" s="12"/>
      <c r="E9" s="22">
        <v>0.7</v>
      </c>
      <c r="F9" s="23">
        <f t="shared" si="0"/>
        <v>0</v>
      </c>
      <c r="G9" s="56"/>
      <c r="H9" s="38"/>
      <c r="I9" s="38"/>
      <c r="L9" s="38"/>
    </row>
    <row r="10" spans="1:12" x14ac:dyDescent="0.3">
      <c r="A10" s="105" t="s">
        <v>79</v>
      </c>
      <c r="B10" s="106"/>
      <c r="C10" s="25" t="s">
        <v>80</v>
      </c>
      <c r="D10" s="12"/>
      <c r="E10" s="22">
        <v>5000</v>
      </c>
      <c r="F10" s="23">
        <f t="shared" si="0"/>
        <v>0</v>
      </c>
      <c r="G10" s="56"/>
      <c r="H10" s="38"/>
      <c r="I10" s="38"/>
      <c r="L10" s="38"/>
    </row>
    <row r="11" spans="1:12" x14ac:dyDescent="0.3">
      <c r="A11" s="105" t="s">
        <v>81</v>
      </c>
      <c r="B11" s="106"/>
      <c r="C11" s="25" t="s">
        <v>80</v>
      </c>
      <c r="D11" s="12"/>
      <c r="E11" s="22">
        <v>10000</v>
      </c>
      <c r="F11" s="23">
        <f t="shared" si="0"/>
        <v>0</v>
      </c>
      <c r="G11" s="56"/>
      <c r="H11" s="38"/>
      <c r="I11" s="38"/>
      <c r="L11" s="38"/>
    </row>
    <row r="12" spans="1:12" x14ac:dyDescent="0.3">
      <c r="A12" s="105" t="s">
        <v>82</v>
      </c>
      <c r="B12" s="106"/>
      <c r="C12" s="25" t="s">
        <v>80</v>
      </c>
      <c r="D12" s="12"/>
      <c r="E12" s="22">
        <v>109</v>
      </c>
      <c r="F12" s="23">
        <f t="shared" si="0"/>
        <v>0</v>
      </c>
      <c r="G12" s="56"/>
      <c r="H12" s="38"/>
      <c r="I12" s="38"/>
      <c r="L12" s="38"/>
    </row>
    <row r="13" spans="1:12" x14ac:dyDescent="0.3">
      <c r="A13" s="105" t="s">
        <v>83</v>
      </c>
      <c r="B13" s="106"/>
      <c r="C13" s="25" t="s">
        <v>75</v>
      </c>
      <c r="D13" s="12"/>
      <c r="E13" s="22">
        <v>6.8</v>
      </c>
      <c r="F13" s="23">
        <f t="shared" si="0"/>
        <v>0</v>
      </c>
      <c r="G13" s="56"/>
      <c r="H13" s="38"/>
      <c r="I13" s="38"/>
      <c r="L13" s="38"/>
    </row>
    <row r="14" spans="1:12" x14ac:dyDescent="0.3">
      <c r="A14" s="105" t="s">
        <v>84</v>
      </c>
      <c r="B14" s="106"/>
      <c r="C14" s="25" t="s">
        <v>75</v>
      </c>
      <c r="D14" s="12"/>
      <c r="E14" s="22">
        <v>5.2</v>
      </c>
      <c r="F14" s="23">
        <f t="shared" si="0"/>
        <v>0</v>
      </c>
      <c r="G14" s="56"/>
      <c r="H14" s="38"/>
      <c r="I14" s="38"/>
      <c r="L14" s="38"/>
    </row>
    <row r="15" spans="1:12" x14ac:dyDescent="0.3">
      <c r="A15" s="105" t="s">
        <v>85</v>
      </c>
      <c r="B15" s="106"/>
      <c r="C15" s="25" t="s">
        <v>80</v>
      </c>
      <c r="D15" s="12"/>
      <c r="E15" s="22">
        <v>30</v>
      </c>
      <c r="F15" s="23">
        <f t="shared" si="0"/>
        <v>0</v>
      </c>
      <c r="G15" s="56"/>
      <c r="H15" s="38"/>
      <c r="I15" s="38"/>
      <c r="L15" s="38"/>
    </row>
    <row r="16" spans="1:12" x14ac:dyDescent="0.3">
      <c r="A16" s="152"/>
      <c r="B16" s="153"/>
      <c r="C16" s="12"/>
      <c r="D16" s="12"/>
      <c r="E16" s="15"/>
      <c r="F16" s="23">
        <f t="shared" si="0"/>
        <v>0</v>
      </c>
      <c r="G16" s="56"/>
    </row>
    <row r="17" spans="1:12" ht="15" thickBot="1" x14ac:dyDescent="0.35">
      <c r="A17" s="147"/>
      <c r="B17" s="148"/>
      <c r="C17" s="14"/>
      <c r="D17" s="14"/>
      <c r="E17" s="16"/>
      <c r="F17" s="26">
        <f t="shared" si="0"/>
        <v>0</v>
      </c>
      <c r="G17" s="56"/>
    </row>
    <row r="18" spans="1:12" ht="9.9" customHeight="1" thickBot="1" x14ac:dyDescent="0.35"/>
    <row r="19" spans="1:12" ht="15" thickBot="1" x14ac:dyDescent="0.35">
      <c r="B19" s="144" t="s">
        <v>86</v>
      </c>
      <c r="C19" s="145"/>
      <c r="D19" s="145"/>
      <c r="E19" s="146"/>
      <c r="F19" s="27">
        <f>SUM(F5:F17)</f>
        <v>0</v>
      </c>
      <c r="G19" s="56"/>
    </row>
    <row r="20" spans="1:12" ht="9.9" customHeight="1" x14ac:dyDescent="0.3"/>
    <row r="21" spans="1:12" ht="21.6" thickBot="1" x14ac:dyDescent="0.45">
      <c r="A21" s="48" t="s">
        <v>17</v>
      </c>
    </row>
    <row r="22" spans="1:12" s="20" customFormat="1" ht="15" thickBot="1" x14ac:dyDescent="0.35">
      <c r="A22" s="101" t="s">
        <v>67</v>
      </c>
      <c r="B22" s="102"/>
      <c r="C22" s="91" t="s">
        <v>68</v>
      </c>
      <c r="D22" s="91" t="s">
        <v>69</v>
      </c>
      <c r="E22" s="91" t="s">
        <v>70</v>
      </c>
      <c r="F22" s="92" t="s">
        <v>71</v>
      </c>
      <c r="G22" s="55"/>
    </row>
    <row r="23" spans="1:12" x14ac:dyDescent="0.3">
      <c r="A23" s="103" t="s">
        <v>87</v>
      </c>
      <c r="B23" s="104"/>
      <c r="C23" s="28" t="s">
        <v>88</v>
      </c>
      <c r="D23" s="13"/>
      <c r="E23" s="22">
        <v>2900</v>
      </c>
      <c r="F23" s="23">
        <f>D23*E23</f>
        <v>0</v>
      </c>
      <c r="G23" s="56"/>
      <c r="H23" s="38"/>
      <c r="I23" s="38"/>
      <c r="L23" s="38"/>
    </row>
    <row r="24" spans="1:12" x14ac:dyDescent="0.3">
      <c r="A24" s="105" t="s">
        <v>89</v>
      </c>
      <c r="B24" s="106"/>
      <c r="C24" s="25" t="s">
        <v>88</v>
      </c>
      <c r="D24" s="12"/>
      <c r="E24" s="22">
        <v>6100</v>
      </c>
      <c r="F24" s="23">
        <f t="shared" ref="F24:F45" si="1">D24*E24</f>
        <v>0</v>
      </c>
      <c r="G24" s="56"/>
      <c r="H24" s="38"/>
      <c r="I24" s="38"/>
      <c r="L24" s="38"/>
    </row>
    <row r="25" spans="1:12" x14ac:dyDescent="0.3">
      <c r="A25" s="157" t="s">
        <v>90</v>
      </c>
      <c r="B25" s="158"/>
      <c r="C25" s="29" t="s">
        <v>88</v>
      </c>
      <c r="D25" s="12"/>
      <c r="E25" s="22">
        <v>14200</v>
      </c>
      <c r="F25" s="23">
        <f t="shared" ref="F25" si="2">D25*E25</f>
        <v>0</v>
      </c>
      <c r="G25" s="56"/>
      <c r="H25" s="38"/>
      <c r="I25" s="38"/>
      <c r="L25" s="38"/>
    </row>
    <row r="26" spans="1:12" x14ac:dyDescent="0.3">
      <c r="A26" s="105" t="s">
        <v>91</v>
      </c>
      <c r="B26" s="106"/>
      <c r="C26" s="25" t="s">
        <v>75</v>
      </c>
      <c r="D26" s="12"/>
      <c r="E26" s="22">
        <v>99</v>
      </c>
      <c r="F26" s="23">
        <f t="shared" si="1"/>
        <v>0</v>
      </c>
      <c r="G26" s="56"/>
      <c r="H26" s="38"/>
      <c r="I26" s="38"/>
      <c r="L26" s="38"/>
    </row>
    <row r="27" spans="1:12" x14ac:dyDescent="0.3">
      <c r="A27" s="105" t="s">
        <v>92</v>
      </c>
      <c r="B27" s="106"/>
      <c r="C27" s="25" t="s">
        <v>75</v>
      </c>
      <c r="D27" s="12"/>
      <c r="E27" s="22">
        <v>140</v>
      </c>
      <c r="F27" s="23">
        <f t="shared" si="1"/>
        <v>0</v>
      </c>
      <c r="G27" s="56"/>
      <c r="H27" s="38"/>
      <c r="I27" s="38"/>
      <c r="L27" s="38"/>
    </row>
    <row r="28" spans="1:12" x14ac:dyDescent="0.3">
      <c r="A28" s="105" t="s">
        <v>93</v>
      </c>
      <c r="B28" s="106"/>
      <c r="C28" s="25" t="s">
        <v>75</v>
      </c>
      <c r="D28" s="12"/>
      <c r="E28" s="22">
        <v>187</v>
      </c>
      <c r="F28" s="23">
        <f t="shared" si="1"/>
        <v>0</v>
      </c>
      <c r="G28" s="56"/>
      <c r="H28" s="38"/>
      <c r="I28" s="38"/>
      <c r="L28" s="38"/>
    </row>
    <row r="29" spans="1:12" x14ac:dyDescent="0.3">
      <c r="A29" s="105" t="s">
        <v>94</v>
      </c>
      <c r="B29" s="106"/>
      <c r="C29" s="25" t="s">
        <v>75</v>
      </c>
      <c r="D29" s="12"/>
      <c r="E29" s="22">
        <v>207</v>
      </c>
      <c r="F29" s="23">
        <f t="shared" si="1"/>
        <v>0</v>
      </c>
      <c r="G29" s="56"/>
      <c r="H29" s="38"/>
      <c r="I29" s="38"/>
      <c r="L29" s="38"/>
    </row>
    <row r="30" spans="1:12" x14ac:dyDescent="0.3">
      <c r="A30" s="105" t="s">
        <v>95</v>
      </c>
      <c r="B30" s="106"/>
      <c r="C30" s="25" t="s">
        <v>80</v>
      </c>
      <c r="D30" s="12"/>
      <c r="E30" s="22">
        <v>466</v>
      </c>
      <c r="F30" s="23">
        <f t="shared" si="1"/>
        <v>0</v>
      </c>
      <c r="G30" s="56"/>
      <c r="H30" s="38"/>
      <c r="I30" s="38"/>
      <c r="L30" s="38"/>
    </row>
    <row r="31" spans="1:12" x14ac:dyDescent="0.3">
      <c r="A31" s="105" t="s">
        <v>96</v>
      </c>
      <c r="B31" s="106"/>
      <c r="C31" s="25" t="s">
        <v>80</v>
      </c>
      <c r="D31" s="12"/>
      <c r="E31" s="22">
        <v>943</v>
      </c>
      <c r="F31" s="23">
        <f t="shared" si="1"/>
        <v>0</v>
      </c>
      <c r="G31" s="56"/>
      <c r="H31" s="38"/>
      <c r="I31" s="38"/>
      <c r="L31" s="38"/>
    </row>
    <row r="32" spans="1:12" x14ac:dyDescent="0.3">
      <c r="A32" s="105" t="s">
        <v>97</v>
      </c>
      <c r="B32" s="106"/>
      <c r="C32" s="25" t="s">
        <v>80</v>
      </c>
      <c r="D32" s="12"/>
      <c r="E32" s="22">
        <v>2500</v>
      </c>
      <c r="F32" s="23">
        <f t="shared" si="1"/>
        <v>0</v>
      </c>
      <c r="G32" s="56"/>
      <c r="H32" s="38"/>
      <c r="I32" s="38"/>
      <c r="L32" s="38"/>
    </row>
    <row r="33" spans="1:12" x14ac:dyDescent="0.3">
      <c r="A33" s="105" t="s">
        <v>98</v>
      </c>
      <c r="B33" s="106"/>
      <c r="C33" s="25" t="s">
        <v>80</v>
      </c>
      <c r="D33" s="12"/>
      <c r="E33" s="22">
        <v>2700</v>
      </c>
      <c r="F33" s="23">
        <f t="shared" si="1"/>
        <v>0</v>
      </c>
      <c r="G33" s="56"/>
      <c r="H33" s="38"/>
      <c r="I33" s="38"/>
      <c r="L33" s="38"/>
    </row>
    <row r="34" spans="1:12" x14ac:dyDescent="0.3">
      <c r="A34" s="105" t="s">
        <v>99</v>
      </c>
      <c r="B34" s="106"/>
      <c r="C34" s="25" t="s">
        <v>80</v>
      </c>
      <c r="D34" s="12"/>
      <c r="E34" s="22">
        <v>3900</v>
      </c>
      <c r="F34" s="23">
        <f t="shared" si="1"/>
        <v>0</v>
      </c>
      <c r="G34" s="56"/>
      <c r="H34" s="38"/>
      <c r="I34" s="38"/>
      <c r="L34" s="38"/>
    </row>
    <row r="35" spans="1:12" x14ac:dyDescent="0.3">
      <c r="A35" s="105" t="s">
        <v>100</v>
      </c>
      <c r="B35" s="106"/>
      <c r="C35" s="25" t="s">
        <v>80</v>
      </c>
      <c r="D35" s="12"/>
      <c r="E35" s="22">
        <v>8300</v>
      </c>
      <c r="F35" s="23">
        <f t="shared" si="1"/>
        <v>0</v>
      </c>
      <c r="G35" s="56"/>
      <c r="H35" s="38"/>
      <c r="I35" s="38"/>
      <c r="L35" s="38"/>
    </row>
    <row r="36" spans="1:12" x14ac:dyDescent="0.3">
      <c r="A36" s="105" t="s">
        <v>101</v>
      </c>
      <c r="B36" s="106"/>
      <c r="C36" s="25" t="s">
        <v>80</v>
      </c>
      <c r="D36" s="12"/>
      <c r="E36" s="22">
        <v>9300</v>
      </c>
      <c r="F36" s="23">
        <f t="shared" si="1"/>
        <v>0</v>
      </c>
      <c r="G36" s="56"/>
      <c r="H36" s="38"/>
      <c r="I36" s="38"/>
      <c r="L36" s="38"/>
    </row>
    <row r="37" spans="1:12" x14ac:dyDescent="0.3">
      <c r="A37" s="105" t="s">
        <v>102</v>
      </c>
      <c r="B37" s="106"/>
      <c r="C37" s="25" t="s">
        <v>80</v>
      </c>
      <c r="D37" s="12"/>
      <c r="E37" s="22">
        <v>3400</v>
      </c>
      <c r="F37" s="23">
        <f t="shared" si="1"/>
        <v>0</v>
      </c>
      <c r="G37" s="56"/>
      <c r="H37" s="38"/>
      <c r="I37" s="38"/>
      <c r="L37" s="38"/>
    </row>
    <row r="38" spans="1:12" x14ac:dyDescent="0.3">
      <c r="A38" s="105" t="s">
        <v>103</v>
      </c>
      <c r="B38" s="106"/>
      <c r="C38" s="25" t="s">
        <v>80</v>
      </c>
      <c r="D38" s="12"/>
      <c r="E38" s="22">
        <v>6900</v>
      </c>
      <c r="F38" s="23">
        <f t="shared" si="1"/>
        <v>0</v>
      </c>
      <c r="G38" s="56"/>
      <c r="H38" s="38"/>
      <c r="I38" s="38"/>
      <c r="L38" s="38"/>
    </row>
    <row r="39" spans="1:12" x14ac:dyDescent="0.3">
      <c r="A39" s="105" t="s">
        <v>104</v>
      </c>
      <c r="B39" s="106"/>
      <c r="C39" s="25" t="s">
        <v>80</v>
      </c>
      <c r="D39" s="12"/>
      <c r="E39" s="22">
        <v>311</v>
      </c>
      <c r="F39" s="23">
        <f t="shared" si="1"/>
        <v>0</v>
      </c>
      <c r="G39" s="56"/>
      <c r="H39" s="38"/>
      <c r="I39" s="38"/>
      <c r="L39" s="38"/>
    </row>
    <row r="40" spans="1:12" x14ac:dyDescent="0.3">
      <c r="A40" s="105" t="s">
        <v>105</v>
      </c>
      <c r="B40" s="106"/>
      <c r="C40" s="25" t="s">
        <v>80</v>
      </c>
      <c r="D40" s="12"/>
      <c r="E40" s="22">
        <v>777</v>
      </c>
      <c r="F40" s="23">
        <f t="shared" si="1"/>
        <v>0</v>
      </c>
      <c r="G40" s="56"/>
      <c r="H40" s="38"/>
      <c r="I40" s="38"/>
      <c r="L40" s="38"/>
    </row>
    <row r="41" spans="1:12" x14ac:dyDescent="0.3">
      <c r="A41" s="105" t="s">
        <v>106</v>
      </c>
      <c r="B41" s="106"/>
      <c r="C41" s="25" t="s">
        <v>80</v>
      </c>
      <c r="D41" s="12"/>
      <c r="E41" s="22">
        <v>943</v>
      </c>
      <c r="F41" s="23">
        <f t="shared" si="1"/>
        <v>0</v>
      </c>
      <c r="G41" s="56"/>
      <c r="H41" s="38"/>
      <c r="I41" s="38"/>
      <c r="L41" s="38"/>
    </row>
    <row r="42" spans="1:12" x14ac:dyDescent="0.3">
      <c r="A42" s="152"/>
      <c r="B42" s="153"/>
      <c r="C42" s="12"/>
      <c r="D42" s="12"/>
      <c r="E42" s="88"/>
      <c r="F42" s="23">
        <f t="shared" si="1"/>
        <v>0</v>
      </c>
      <c r="G42" s="56"/>
      <c r="H42" s="38"/>
      <c r="I42" s="38"/>
    </row>
    <row r="43" spans="1:12" x14ac:dyDescent="0.3">
      <c r="A43" s="152"/>
      <c r="B43" s="153"/>
      <c r="C43" s="12"/>
      <c r="D43" s="12"/>
      <c r="E43" s="88"/>
      <c r="F43" s="23">
        <f t="shared" si="1"/>
        <v>0</v>
      </c>
      <c r="G43" s="56"/>
      <c r="H43" s="38"/>
      <c r="I43" s="38"/>
    </row>
    <row r="44" spans="1:12" x14ac:dyDescent="0.3">
      <c r="A44" s="152"/>
      <c r="B44" s="153"/>
      <c r="C44" s="12"/>
      <c r="D44" s="12"/>
      <c r="E44" s="15"/>
      <c r="F44" s="23">
        <f t="shared" si="1"/>
        <v>0</v>
      </c>
      <c r="G44" s="56"/>
      <c r="H44" s="38"/>
      <c r="I44" s="38"/>
    </row>
    <row r="45" spans="1:12" ht="15" thickBot="1" x14ac:dyDescent="0.35">
      <c r="A45" s="147"/>
      <c r="B45" s="148"/>
      <c r="C45" s="14"/>
      <c r="D45" s="14"/>
      <c r="E45" s="16"/>
      <c r="F45" s="26">
        <f t="shared" si="1"/>
        <v>0</v>
      </c>
      <c r="G45" s="56"/>
      <c r="H45" s="38"/>
      <c r="I45" s="38"/>
    </row>
    <row r="46" spans="1:12" ht="9.9" customHeight="1" thickBot="1" x14ac:dyDescent="0.35">
      <c r="H46" s="38"/>
      <c r="I46" s="38"/>
    </row>
    <row r="47" spans="1:12" ht="15" thickBot="1" x14ac:dyDescent="0.35">
      <c r="B47" s="144" t="s">
        <v>107</v>
      </c>
      <c r="C47" s="145"/>
      <c r="D47" s="145"/>
      <c r="E47" s="146"/>
      <c r="F47" s="27">
        <f>SUM(F23:F45)</f>
        <v>0</v>
      </c>
      <c r="G47" s="56"/>
      <c r="H47" s="38"/>
      <c r="I47" s="38"/>
    </row>
    <row r="48" spans="1:12" ht="9.9" customHeight="1" x14ac:dyDescent="0.3">
      <c r="H48" s="38"/>
      <c r="I48" s="38"/>
    </row>
    <row r="49" spans="1:12" ht="21.6" thickBot="1" x14ac:dyDescent="0.45">
      <c r="A49" s="48" t="s">
        <v>19</v>
      </c>
      <c r="H49" s="38"/>
      <c r="I49" s="38"/>
    </row>
    <row r="50" spans="1:12" s="20" customFormat="1" ht="15" thickBot="1" x14ac:dyDescent="0.35">
      <c r="A50" s="101" t="s">
        <v>67</v>
      </c>
      <c r="B50" s="102"/>
      <c r="C50" s="91" t="s">
        <v>68</v>
      </c>
      <c r="D50" s="91" t="s">
        <v>69</v>
      </c>
      <c r="E50" s="91" t="s">
        <v>70</v>
      </c>
      <c r="F50" s="92" t="s">
        <v>71</v>
      </c>
      <c r="G50" s="55"/>
      <c r="H50" s="38"/>
      <c r="I50" s="38"/>
    </row>
    <row r="51" spans="1:12" x14ac:dyDescent="0.3">
      <c r="A51" s="103" t="s">
        <v>108</v>
      </c>
      <c r="B51" s="104"/>
      <c r="C51" s="28" t="s">
        <v>75</v>
      </c>
      <c r="D51" s="13"/>
      <c r="E51" s="22">
        <v>83</v>
      </c>
      <c r="F51" s="23">
        <f>D51*E51</f>
        <v>0</v>
      </c>
      <c r="G51" s="56"/>
      <c r="H51" s="38"/>
      <c r="I51" s="38"/>
      <c r="L51" s="38"/>
    </row>
    <row r="52" spans="1:12" x14ac:dyDescent="0.3">
      <c r="A52" s="105" t="s">
        <v>109</v>
      </c>
      <c r="B52" s="106"/>
      <c r="C52" s="25" t="s">
        <v>75</v>
      </c>
      <c r="D52" s="12"/>
      <c r="E52" s="22">
        <v>124</v>
      </c>
      <c r="F52" s="23">
        <f t="shared" ref="F52:F64" si="3">D52*E52</f>
        <v>0</v>
      </c>
      <c r="G52" s="56"/>
      <c r="H52" s="38"/>
      <c r="I52" s="38"/>
      <c r="L52" s="38"/>
    </row>
    <row r="53" spans="1:12" x14ac:dyDescent="0.3">
      <c r="A53" s="105" t="s">
        <v>110</v>
      </c>
      <c r="B53" s="106"/>
      <c r="C53" s="25" t="s">
        <v>75</v>
      </c>
      <c r="D53" s="12"/>
      <c r="E53" s="22">
        <v>140</v>
      </c>
      <c r="F53" s="23">
        <f t="shared" si="3"/>
        <v>0</v>
      </c>
      <c r="G53" s="56"/>
      <c r="H53" s="38"/>
      <c r="I53" s="38"/>
      <c r="L53" s="38"/>
    </row>
    <row r="54" spans="1:12" x14ac:dyDescent="0.3">
      <c r="A54" s="105" t="s">
        <v>111</v>
      </c>
      <c r="B54" s="106"/>
      <c r="C54" s="25" t="s">
        <v>112</v>
      </c>
      <c r="D54" s="12"/>
      <c r="E54" s="22">
        <v>14</v>
      </c>
      <c r="F54" s="23">
        <f t="shared" si="3"/>
        <v>0</v>
      </c>
      <c r="G54" s="56"/>
      <c r="H54" s="38"/>
      <c r="I54" s="38"/>
      <c r="L54" s="38"/>
    </row>
    <row r="55" spans="1:12" x14ac:dyDescent="0.3">
      <c r="A55" s="105" t="s">
        <v>113</v>
      </c>
      <c r="B55" s="106"/>
      <c r="C55" s="25" t="s">
        <v>80</v>
      </c>
      <c r="D55" s="12"/>
      <c r="E55" s="22">
        <v>6300</v>
      </c>
      <c r="F55" s="23">
        <f t="shared" si="3"/>
        <v>0</v>
      </c>
      <c r="G55" s="56"/>
      <c r="H55" s="38"/>
      <c r="I55" s="38"/>
      <c r="L55" s="38"/>
    </row>
    <row r="56" spans="1:12" x14ac:dyDescent="0.3">
      <c r="A56" s="105" t="s">
        <v>114</v>
      </c>
      <c r="B56" s="106"/>
      <c r="C56" s="25" t="s">
        <v>80</v>
      </c>
      <c r="D56" s="12"/>
      <c r="E56" s="22">
        <v>6900</v>
      </c>
      <c r="F56" s="23">
        <f t="shared" si="3"/>
        <v>0</v>
      </c>
      <c r="G56" s="56"/>
      <c r="H56" s="38"/>
      <c r="I56" s="38"/>
      <c r="L56" s="38"/>
    </row>
    <row r="57" spans="1:12" x14ac:dyDescent="0.3">
      <c r="A57" s="105" t="s">
        <v>115</v>
      </c>
      <c r="B57" s="106"/>
      <c r="C57" s="25" t="s">
        <v>80</v>
      </c>
      <c r="D57" s="12"/>
      <c r="E57" s="22">
        <v>1600</v>
      </c>
      <c r="F57" s="23">
        <f t="shared" si="3"/>
        <v>0</v>
      </c>
      <c r="G57" s="56"/>
      <c r="H57" s="38"/>
      <c r="I57" s="38"/>
      <c r="L57" s="38"/>
    </row>
    <row r="58" spans="1:12" x14ac:dyDescent="0.3">
      <c r="A58" s="105" t="s">
        <v>116</v>
      </c>
      <c r="B58" s="106"/>
      <c r="C58" s="25" t="s">
        <v>80</v>
      </c>
      <c r="D58" s="12"/>
      <c r="E58" s="22">
        <v>4300</v>
      </c>
      <c r="F58" s="23">
        <f t="shared" si="3"/>
        <v>0</v>
      </c>
      <c r="G58" s="56"/>
      <c r="H58" s="38"/>
      <c r="I58" s="38"/>
      <c r="L58" s="38"/>
    </row>
    <row r="59" spans="1:12" x14ac:dyDescent="0.3">
      <c r="A59" s="105" t="s">
        <v>117</v>
      </c>
      <c r="B59" s="106"/>
      <c r="C59" s="25" t="s">
        <v>80</v>
      </c>
      <c r="D59" s="12"/>
      <c r="E59" s="22">
        <v>250</v>
      </c>
      <c r="F59" s="23">
        <f t="shared" si="3"/>
        <v>0</v>
      </c>
      <c r="G59" s="57"/>
      <c r="H59" s="38"/>
      <c r="I59" s="38"/>
      <c r="L59" s="38"/>
    </row>
    <row r="60" spans="1:12" x14ac:dyDescent="0.3">
      <c r="A60" s="105" t="s">
        <v>118</v>
      </c>
      <c r="B60" s="106"/>
      <c r="C60" s="25" t="s">
        <v>80</v>
      </c>
      <c r="D60" s="12"/>
      <c r="E60" s="22">
        <v>1000</v>
      </c>
      <c r="F60" s="23">
        <f t="shared" si="3"/>
        <v>0</v>
      </c>
      <c r="G60" s="57"/>
      <c r="H60" s="38"/>
      <c r="I60" s="38"/>
      <c r="L60" s="38"/>
    </row>
    <row r="61" spans="1:12" x14ac:dyDescent="0.3">
      <c r="A61" s="152"/>
      <c r="B61" s="153"/>
      <c r="C61" s="12"/>
      <c r="D61" s="12"/>
      <c r="E61" s="88"/>
      <c r="F61" s="23">
        <f t="shared" si="3"/>
        <v>0</v>
      </c>
      <c r="G61" s="62"/>
      <c r="H61" s="38"/>
      <c r="I61" s="38"/>
    </row>
    <row r="62" spans="1:12" x14ac:dyDescent="0.3">
      <c r="A62" s="152"/>
      <c r="B62" s="153"/>
      <c r="C62" s="12"/>
      <c r="D62" s="12"/>
      <c r="E62" s="88"/>
      <c r="F62" s="23">
        <f t="shared" si="3"/>
        <v>0</v>
      </c>
      <c r="G62" s="62"/>
      <c r="H62" s="38"/>
      <c r="I62" s="38"/>
    </row>
    <row r="63" spans="1:12" x14ac:dyDescent="0.3">
      <c r="A63" s="152"/>
      <c r="B63" s="153"/>
      <c r="C63" s="12"/>
      <c r="D63" s="12"/>
      <c r="E63" s="15"/>
      <c r="F63" s="23">
        <f t="shared" si="3"/>
        <v>0</v>
      </c>
      <c r="G63" s="56"/>
      <c r="H63" s="38"/>
      <c r="I63" s="38"/>
    </row>
    <row r="64" spans="1:12" ht="15" thickBot="1" x14ac:dyDescent="0.35">
      <c r="A64" s="147"/>
      <c r="B64" s="148"/>
      <c r="C64" s="14"/>
      <c r="D64" s="14"/>
      <c r="E64" s="16"/>
      <c r="F64" s="26">
        <f t="shared" si="3"/>
        <v>0</v>
      </c>
      <c r="G64" s="56"/>
      <c r="H64" s="38"/>
      <c r="I64" s="38"/>
    </row>
    <row r="65" spans="1:12" ht="9.9" customHeight="1" thickBot="1" x14ac:dyDescent="0.35">
      <c r="H65" s="38"/>
      <c r="I65" s="38"/>
    </row>
    <row r="66" spans="1:12" ht="15" thickBot="1" x14ac:dyDescent="0.35">
      <c r="B66" s="144" t="s">
        <v>119</v>
      </c>
      <c r="C66" s="145"/>
      <c r="D66" s="145"/>
      <c r="E66" s="146"/>
      <c r="F66" s="27">
        <f>SUM(F51:F64)</f>
        <v>0</v>
      </c>
      <c r="G66" s="56"/>
      <c r="H66" s="38"/>
      <c r="I66" s="38"/>
    </row>
    <row r="67" spans="1:12" ht="9.9" customHeight="1" x14ac:dyDescent="0.3">
      <c r="H67" s="38"/>
      <c r="I67" s="38"/>
    </row>
    <row r="68" spans="1:12" ht="21.6" thickBot="1" x14ac:dyDescent="0.45">
      <c r="A68" s="48" t="s">
        <v>21</v>
      </c>
      <c r="H68" s="38"/>
      <c r="I68" s="38"/>
    </row>
    <row r="69" spans="1:12" s="20" customFormat="1" ht="15" thickBot="1" x14ac:dyDescent="0.35">
      <c r="A69" s="101" t="s">
        <v>67</v>
      </c>
      <c r="B69" s="102"/>
      <c r="C69" s="91" t="s">
        <v>68</v>
      </c>
      <c r="D69" s="91" t="s">
        <v>69</v>
      </c>
      <c r="E69" s="91" t="s">
        <v>70</v>
      </c>
      <c r="F69" s="92" t="s">
        <v>71</v>
      </c>
      <c r="G69" s="55"/>
      <c r="H69" s="38"/>
      <c r="I69" s="38"/>
    </row>
    <row r="70" spans="1:12" x14ac:dyDescent="0.3">
      <c r="A70" s="105" t="s">
        <v>120</v>
      </c>
      <c r="B70" s="106"/>
      <c r="C70" s="25" t="s">
        <v>75</v>
      </c>
      <c r="D70" s="12"/>
      <c r="E70" s="22">
        <v>140</v>
      </c>
      <c r="F70" s="23">
        <f t="shared" ref="F70:F101" si="4">D70*E70</f>
        <v>0</v>
      </c>
      <c r="G70" s="56"/>
      <c r="H70" s="38"/>
      <c r="I70" s="38"/>
      <c r="L70" s="38"/>
    </row>
    <row r="71" spans="1:12" x14ac:dyDescent="0.3">
      <c r="A71" s="105" t="s">
        <v>121</v>
      </c>
      <c r="B71" s="106"/>
      <c r="C71" s="25" t="s">
        <v>75</v>
      </c>
      <c r="D71" s="12"/>
      <c r="E71" s="22">
        <v>207</v>
      </c>
      <c r="F71" s="23">
        <f t="shared" si="4"/>
        <v>0</v>
      </c>
      <c r="G71" s="56"/>
      <c r="H71" s="38"/>
      <c r="I71" s="38"/>
      <c r="L71" s="38"/>
    </row>
    <row r="72" spans="1:12" x14ac:dyDescent="0.3">
      <c r="A72" s="105" t="s">
        <v>122</v>
      </c>
      <c r="B72" s="106"/>
      <c r="C72" s="25" t="s">
        <v>75</v>
      </c>
      <c r="D72" s="12"/>
      <c r="E72" s="22">
        <v>166</v>
      </c>
      <c r="F72" s="23">
        <f t="shared" si="4"/>
        <v>0</v>
      </c>
      <c r="G72" s="56"/>
      <c r="H72" s="38"/>
      <c r="I72" s="38"/>
      <c r="L72" s="38"/>
    </row>
    <row r="73" spans="1:12" x14ac:dyDescent="0.3">
      <c r="A73" s="105" t="s">
        <v>123</v>
      </c>
      <c r="B73" s="106"/>
      <c r="C73" s="25" t="s">
        <v>75</v>
      </c>
      <c r="D73" s="12"/>
      <c r="E73" s="22">
        <v>208</v>
      </c>
      <c r="F73" s="23">
        <f t="shared" si="4"/>
        <v>0</v>
      </c>
      <c r="G73" s="56"/>
      <c r="H73" s="38"/>
      <c r="I73" s="38"/>
      <c r="L73" s="38"/>
    </row>
    <row r="74" spans="1:12" x14ac:dyDescent="0.3">
      <c r="A74" s="105" t="s">
        <v>124</v>
      </c>
      <c r="B74" s="106"/>
      <c r="C74" s="25" t="s">
        <v>75</v>
      </c>
      <c r="D74" s="12"/>
      <c r="E74" s="22">
        <v>239</v>
      </c>
      <c r="F74" s="23">
        <f t="shared" si="4"/>
        <v>0</v>
      </c>
      <c r="G74" s="56"/>
      <c r="H74" s="38"/>
      <c r="I74" s="38"/>
      <c r="L74" s="38"/>
    </row>
    <row r="75" spans="1:12" x14ac:dyDescent="0.3">
      <c r="A75" s="105" t="s">
        <v>125</v>
      </c>
      <c r="B75" s="106"/>
      <c r="C75" s="25" t="s">
        <v>75</v>
      </c>
      <c r="D75" s="12"/>
      <c r="E75" s="22">
        <v>270</v>
      </c>
      <c r="F75" s="23">
        <f t="shared" si="4"/>
        <v>0</v>
      </c>
      <c r="G75" s="56"/>
      <c r="H75" s="38"/>
      <c r="I75" s="38"/>
      <c r="L75" s="38"/>
    </row>
    <row r="76" spans="1:12" x14ac:dyDescent="0.3">
      <c r="A76" s="105" t="s">
        <v>126</v>
      </c>
      <c r="B76" s="106"/>
      <c r="C76" s="25" t="s">
        <v>75</v>
      </c>
      <c r="D76" s="12"/>
      <c r="E76" s="22">
        <v>290</v>
      </c>
      <c r="F76" s="23">
        <f t="shared" si="4"/>
        <v>0</v>
      </c>
      <c r="G76" s="56"/>
      <c r="H76" s="38"/>
      <c r="I76" s="38"/>
      <c r="L76" s="38"/>
    </row>
    <row r="77" spans="1:12" x14ac:dyDescent="0.3">
      <c r="A77" s="105" t="s">
        <v>127</v>
      </c>
      <c r="B77" s="106"/>
      <c r="C77" s="25" t="s">
        <v>112</v>
      </c>
      <c r="D77" s="12"/>
      <c r="E77" s="30">
        <v>10</v>
      </c>
      <c r="F77" s="23">
        <f t="shared" si="4"/>
        <v>0</v>
      </c>
      <c r="G77" s="56"/>
      <c r="H77" s="38"/>
      <c r="I77" s="38"/>
      <c r="L77" s="38"/>
    </row>
    <row r="78" spans="1:12" x14ac:dyDescent="0.3">
      <c r="A78" s="149" t="s">
        <v>220</v>
      </c>
      <c r="B78" s="150"/>
      <c r="C78" s="25" t="s">
        <v>128</v>
      </c>
      <c r="D78" s="12"/>
      <c r="E78" s="22">
        <v>17</v>
      </c>
      <c r="F78" s="23">
        <f t="shared" si="4"/>
        <v>0</v>
      </c>
      <c r="G78" s="56"/>
      <c r="H78" s="38"/>
      <c r="I78" s="38"/>
      <c r="L78" s="38"/>
    </row>
    <row r="79" spans="1:12" x14ac:dyDescent="0.3">
      <c r="A79" s="149" t="s">
        <v>129</v>
      </c>
      <c r="B79" s="150"/>
      <c r="C79" s="25" t="s">
        <v>75</v>
      </c>
      <c r="D79" s="12"/>
      <c r="E79" s="22">
        <v>249</v>
      </c>
      <c r="F79" s="23">
        <f t="shared" si="4"/>
        <v>0</v>
      </c>
      <c r="G79" s="56"/>
      <c r="H79" s="38"/>
      <c r="I79" s="38"/>
      <c r="L79" s="38"/>
    </row>
    <row r="80" spans="1:12" x14ac:dyDescent="0.3">
      <c r="A80" s="149" t="s">
        <v>130</v>
      </c>
      <c r="B80" s="150"/>
      <c r="C80" s="25" t="s">
        <v>75</v>
      </c>
      <c r="D80" s="12"/>
      <c r="E80" s="22">
        <v>300</v>
      </c>
      <c r="F80" s="23">
        <f t="shared" si="4"/>
        <v>0</v>
      </c>
      <c r="G80" s="56"/>
      <c r="H80" s="38"/>
      <c r="I80" s="38"/>
      <c r="L80" s="38"/>
    </row>
    <row r="81" spans="1:12" x14ac:dyDescent="0.3">
      <c r="A81" s="149" t="s">
        <v>131</v>
      </c>
      <c r="B81" s="150"/>
      <c r="C81" s="25" t="s">
        <v>75</v>
      </c>
      <c r="D81" s="12"/>
      <c r="E81" s="22">
        <v>394</v>
      </c>
      <c r="F81" s="23">
        <f t="shared" si="4"/>
        <v>0</v>
      </c>
      <c r="G81" s="56"/>
      <c r="H81" s="38"/>
      <c r="I81" s="38"/>
      <c r="L81" s="38"/>
    </row>
    <row r="82" spans="1:12" x14ac:dyDescent="0.3">
      <c r="A82" s="149" t="s">
        <v>132</v>
      </c>
      <c r="B82" s="150"/>
      <c r="C82" s="25" t="s">
        <v>75</v>
      </c>
      <c r="D82" s="12"/>
      <c r="E82" s="22">
        <v>508</v>
      </c>
      <c r="F82" s="23">
        <f t="shared" si="4"/>
        <v>0</v>
      </c>
      <c r="G82" s="56"/>
      <c r="H82" s="38"/>
      <c r="I82" s="38"/>
      <c r="L82" s="38"/>
    </row>
    <row r="83" spans="1:12" x14ac:dyDescent="0.3">
      <c r="A83" s="105" t="s">
        <v>133</v>
      </c>
      <c r="B83" s="106"/>
      <c r="C83" s="25" t="s">
        <v>88</v>
      </c>
      <c r="D83" s="12"/>
      <c r="E83" s="15"/>
      <c r="F83" s="23">
        <f t="shared" si="4"/>
        <v>0</v>
      </c>
      <c r="G83" s="56"/>
      <c r="H83" s="38"/>
      <c r="I83" s="38"/>
      <c r="L83" s="38"/>
    </row>
    <row r="84" spans="1:12" x14ac:dyDescent="0.3">
      <c r="A84" s="105" t="s">
        <v>134</v>
      </c>
      <c r="B84" s="106"/>
      <c r="C84" s="25" t="s">
        <v>80</v>
      </c>
      <c r="D84" s="12"/>
      <c r="E84" s="30">
        <v>2100</v>
      </c>
      <c r="F84" s="23">
        <f t="shared" si="4"/>
        <v>0</v>
      </c>
      <c r="G84" s="56"/>
      <c r="H84" s="38"/>
      <c r="I84" s="38"/>
      <c r="L84" s="38"/>
    </row>
    <row r="85" spans="1:12" x14ac:dyDescent="0.3">
      <c r="A85" s="105" t="s">
        <v>135</v>
      </c>
      <c r="B85" s="106"/>
      <c r="C85" s="25" t="s">
        <v>80</v>
      </c>
      <c r="D85" s="12"/>
      <c r="E85" s="30">
        <v>2400</v>
      </c>
      <c r="F85" s="23">
        <f t="shared" si="4"/>
        <v>0</v>
      </c>
      <c r="G85" s="56"/>
      <c r="H85" s="38"/>
      <c r="I85" s="38"/>
      <c r="L85" s="38"/>
    </row>
    <row r="86" spans="1:12" x14ac:dyDescent="0.3">
      <c r="A86" s="105" t="s">
        <v>136</v>
      </c>
      <c r="B86" s="106"/>
      <c r="C86" s="25" t="s">
        <v>80</v>
      </c>
      <c r="D86" s="12"/>
      <c r="E86" s="30">
        <v>2800</v>
      </c>
      <c r="F86" s="23">
        <f t="shared" si="4"/>
        <v>0</v>
      </c>
      <c r="G86" s="56"/>
      <c r="H86" s="38"/>
      <c r="I86" s="38"/>
      <c r="L86" s="38"/>
    </row>
    <row r="87" spans="1:12" x14ac:dyDescent="0.3">
      <c r="A87" s="105" t="s">
        <v>137</v>
      </c>
      <c r="B87" s="106"/>
      <c r="C87" s="25" t="s">
        <v>80</v>
      </c>
      <c r="D87" s="12"/>
      <c r="E87" s="30">
        <v>5000</v>
      </c>
      <c r="F87" s="23">
        <f t="shared" si="4"/>
        <v>0</v>
      </c>
      <c r="G87" s="56"/>
      <c r="H87" s="38"/>
      <c r="I87" s="38"/>
      <c r="L87" s="38"/>
    </row>
    <row r="88" spans="1:12" x14ac:dyDescent="0.3">
      <c r="A88" s="105" t="s">
        <v>138</v>
      </c>
      <c r="B88" s="106"/>
      <c r="C88" s="25" t="s">
        <v>80</v>
      </c>
      <c r="D88" s="12"/>
      <c r="E88" s="30">
        <v>6700</v>
      </c>
      <c r="F88" s="23">
        <f t="shared" si="4"/>
        <v>0</v>
      </c>
      <c r="G88" s="56"/>
      <c r="H88" s="38"/>
      <c r="I88" s="38"/>
      <c r="L88" s="38"/>
    </row>
    <row r="89" spans="1:12" x14ac:dyDescent="0.3">
      <c r="A89" s="105" t="s">
        <v>139</v>
      </c>
      <c r="B89" s="106"/>
      <c r="C89" s="25" t="s">
        <v>80</v>
      </c>
      <c r="D89" s="12"/>
      <c r="E89" s="30">
        <v>2500</v>
      </c>
      <c r="F89" s="23">
        <f t="shared" si="4"/>
        <v>0</v>
      </c>
      <c r="G89" s="56"/>
      <c r="H89" s="38"/>
      <c r="I89" s="38"/>
      <c r="L89" s="38"/>
    </row>
    <row r="90" spans="1:12" x14ac:dyDescent="0.3">
      <c r="A90" s="105" t="s">
        <v>140</v>
      </c>
      <c r="B90" s="106"/>
      <c r="C90" s="25" t="s">
        <v>80</v>
      </c>
      <c r="D90" s="12"/>
      <c r="E90" s="30">
        <v>1700</v>
      </c>
      <c r="F90" s="23">
        <f t="shared" si="4"/>
        <v>0</v>
      </c>
      <c r="G90" s="56"/>
      <c r="H90" s="38"/>
      <c r="I90" s="38"/>
      <c r="L90" s="38"/>
    </row>
    <row r="91" spans="1:12" x14ac:dyDescent="0.3">
      <c r="A91" s="105" t="s">
        <v>141</v>
      </c>
      <c r="B91" s="106"/>
      <c r="C91" s="25" t="s">
        <v>80</v>
      </c>
      <c r="D91" s="12"/>
      <c r="E91" s="30">
        <v>1600</v>
      </c>
      <c r="F91" s="23">
        <f t="shared" si="4"/>
        <v>0</v>
      </c>
      <c r="G91" s="56"/>
      <c r="H91" s="38"/>
      <c r="I91" s="38"/>
      <c r="L91" s="38"/>
    </row>
    <row r="92" spans="1:12" x14ac:dyDescent="0.3">
      <c r="A92" s="105" t="s">
        <v>142</v>
      </c>
      <c r="B92" s="106"/>
      <c r="C92" s="25" t="s">
        <v>80</v>
      </c>
      <c r="D92" s="12"/>
      <c r="E92" s="30">
        <v>777</v>
      </c>
      <c r="F92" s="23">
        <f t="shared" si="4"/>
        <v>0</v>
      </c>
      <c r="G92" s="56"/>
      <c r="H92" s="38"/>
      <c r="I92" s="38"/>
      <c r="L92" s="38"/>
    </row>
    <row r="93" spans="1:12" x14ac:dyDescent="0.3">
      <c r="A93" s="105" t="s">
        <v>143</v>
      </c>
      <c r="B93" s="106"/>
      <c r="C93" s="25" t="s">
        <v>80</v>
      </c>
      <c r="D93" s="12"/>
      <c r="E93" s="30">
        <v>2200</v>
      </c>
      <c r="F93" s="23">
        <f t="shared" si="4"/>
        <v>0</v>
      </c>
      <c r="G93" s="56"/>
      <c r="H93" s="38"/>
      <c r="I93" s="38"/>
      <c r="L93" s="38"/>
    </row>
    <row r="94" spans="1:12" x14ac:dyDescent="0.3">
      <c r="A94" s="105" t="s">
        <v>144</v>
      </c>
      <c r="B94" s="106"/>
      <c r="C94" s="25" t="s">
        <v>75</v>
      </c>
      <c r="D94" s="12"/>
      <c r="E94" s="30">
        <v>24</v>
      </c>
      <c r="F94" s="23">
        <f t="shared" si="4"/>
        <v>0</v>
      </c>
      <c r="G94" s="56"/>
      <c r="H94" s="38"/>
      <c r="I94" s="38"/>
      <c r="L94" s="38"/>
    </row>
    <row r="95" spans="1:12" x14ac:dyDescent="0.3">
      <c r="A95" s="149" t="s">
        <v>145</v>
      </c>
      <c r="B95" s="150"/>
      <c r="C95" s="25" t="s">
        <v>80</v>
      </c>
      <c r="D95" s="12"/>
      <c r="E95" s="30">
        <v>15500</v>
      </c>
      <c r="F95" s="23">
        <f t="shared" si="4"/>
        <v>0</v>
      </c>
      <c r="G95" s="56"/>
      <c r="H95" s="38"/>
      <c r="I95" s="38"/>
      <c r="L95" s="38"/>
    </row>
    <row r="96" spans="1:12" x14ac:dyDescent="0.3">
      <c r="A96" s="149" t="s">
        <v>146</v>
      </c>
      <c r="B96" s="150"/>
      <c r="C96" s="25" t="s">
        <v>80</v>
      </c>
      <c r="D96" s="12"/>
      <c r="E96" s="30">
        <v>26000</v>
      </c>
      <c r="F96" s="23">
        <f t="shared" si="4"/>
        <v>0</v>
      </c>
      <c r="G96" s="56"/>
      <c r="H96" s="38"/>
      <c r="I96" s="38"/>
      <c r="L96" s="38"/>
    </row>
    <row r="97" spans="1:12" x14ac:dyDescent="0.3">
      <c r="A97" s="149" t="s">
        <v>147</v>
      </c>
      <c r="B97" s="150"/>
      <c r="C97" s="21" t="s">
        <v>80</v>
      </c>
      <c r="D97" s="12"/>
      <c r="E97" s="15"/>
      <c r="F97" s="23">
        <f t="shared" si="4"/>
        <v>0</v>
      </c>
      <c r="G97" s="56"/>
      <c r="H97" s="38"/>
      <c r="I97" s="38"/>
    </row>
    <row r="98" spans="1:12" x14ac:dyDescent="0.3">
      <c r="A98" s="152"/>
      <c r="B98" s="153"/>
      <c r="C98" s="89"/>
      <c r="D98" s="89"/>
      <c r="E98" s="90"/>
      <c r="F98" s="23">
        <f t="shared" si="4"/>
        <v>0</v>
      </c>
      <c r="G98" s="56"/>
      <c r="H98" s="38"/>
      <c r="I98" s="38"/>
    </row>
    <row r="99" spans="1:12" x14ac:dyDescent="0.3">
      <c r="A99" s="152"/>
      <c r="B99" s="153"/>
      <c r="C99" s="89"/>
      <c r="D99" s="89"/>
      <c r="E99" s="90"/>
      <c r="F99" s="23">
        <f t="shared" si="4"/>
        <v>0</v>
      </c>
      <c r="G99" s="56"/>
      <c r="H99" s="38"/>
      <c r="I99" s="38"/>
    </row>
    <row r="100" spans="1:12" x14ac:dyDescent="0.3">
      <c r="A100" s="152"/>
      <c r="B100" s="153"/>
      <c r="C100" s="89"/>
      <c r="D100" s="89"/>
      <c r="E100" s="90"/>
      <c r="F100" s="23">
        <f t="shared" si="4"/>
        <v>0</v>
      </c>
      <c r="G100" s="56"/>
      <c r="H100" s="38"/>
      <c r="I100" s="38"/>
    </row>
    <row r="101" spans="1:12" ht="15" thickBot="1" x14ac:dyDescent="0.35">
      <c r="A101" s="147"/>
      <c r="B101" s="148"/>
      <c r="C101" s="14"/>
      <c r="D101" s="14"/>
      <c r="E101" s="16"/>
      <c r="F101" s="26">
        <f t="shared" si="4"/>
        <v>0</v>
      </c>
      <c r="G101" s="56"/>
      <c r="H101" s="38"/>
      <c r="I101" s="38"/>
    </row>
    <row r="102" spans="1:12" ht="9.9" customHeight="1" thickBot="1" x14ac:dyDescent="0.35">
      <c r="H102" s="38"/>
      <c r="I102" s="38"/>
    </row>
    <row r="103" spans="1:12" ht="15" thickBot="1" x14ac:dyDescent="0.35">
      <c r="B103" s="144" t="s">
        <v>148</v>
      </c>
      <c r="C103" s="145"/>
      <c r="D103" s="145"/>
      <c r="E103" s="146"/>
      <c r="F103" s="27">
        <f>SUM(F70:F101)</f>
        <v>0</v>
      </c>
      <c r="G103" s="56"/>
      <c r="H103" s="38"/>
      <c r="I103" s="38"/>
    </row>
    <row r="104" spans="1:12" ht="9.9" customHeight="1" x14ac:dyDescent="0.3">
      <c r="H104" s="38"/>
      <c r="I104" s="38"/>
    </row>
    <row r="105" spans="1:12" ht="21.6" thickBot="1" x14ac:dyDescent="0.45">
      <c r="A105" s="48" t="s">
        <v>149</v>
      </c>
      <c r="H105" s="38"/>
      <c r="I105" s="38"/>
    </row>
    <row r="106" spans="1:12" s="20" customFormat="1" ht="15" thickBot="1" x14ac:dyDescent="0.35">
      <c r="A106" s="101" t="s">
        <v>67</v>
      </c>
      <c r="B106" s="102"/>
      <c r="C106" s="91" t="s">
        <v>68</v>
      </c>
      <c r="D106" s="91" t="s">
        <v>69</v>
      </c>
      <c r="E106" s="91" t="s">
        <v>70</v>
      </c>
      <c r="F106" s="92" t="s">
        <v>71</v>
      </c>
      <c r="G106" s="55"/>
      <c r="H106" s="38"/>
      <c r="I106" s="38"/>
    </row>
    <row r="107" spans="1:12" x14ac:dyDescent="0.3">
      <c r="A107" s="103" t="s">
        <v>150</v>
      </c>
      <c r="B107" s="104"/>
      <c r="C107" s="28" t="s">
        <v>73</v>
      </c>
      <c r="D107" s="13"/>
      <c r="E107" s="22">
        <v>19</v>
      </c>
      <c r="F107" s="23">
        <f>D107*E107</f>
        <v>0</v>
      </c>
      <c r="G107" s="56"/>
      <c r="H107" s="38"/>
      <c r="I107" s="38"/>
      <c r="L107" s="38"/>
    </row>
    <row r="108" spans="1:12" x14ac:dyDescent="0.3">
      <c r="A108" s="105" t="s">
        <v>151</v>
      </c>
      <c r="B108" s="106"/>
      <c r="C108" s="25" t="s">
        <v>73</v>
      </c>
      <c r="D108" s="12"/>
      <c r="E108" s="22">
        <v>9</v>
      </c>
      <c r="F108" s="23">
        <f t="shared" ref="F108:F114" si="5">D108*E108</f>
        <v>0</v>
      </c>
      <c r="G108" s="56"/>
      <c r="H108" s="38"/>
      <c r="I108" s="38"/>
      <c r="L108" s="38"/>
    </row>
    <row r="109" spans="1:12" x14ac:dyDescent="0.3">
      <c r="A109" s="105" t="s">
        <v>152</v>
      </c>
      <c r="B109" s="106"/>
      <c r="C109" s="25" t="s">
        <v>73</v>
      </c>
      <c r="D109" s="12"/>
      <c r="E109" s="22">
        <v>22</v>
      </c>
      <c r="F109" s="23">
        <f t="shared" si="5"/>
        <v>0</v>
      </c>
      <c r="G109" s="56"/>
      <c r="H109" s="38"/>
      <c r="I109" s="38"/>
      <c r="L109" s="38"/>
    </row>
    <row r="110" spans="1:12" x14ac:dyDescent="0.3">
      <c r="A110" s="105" t="s">
        <v>153</v>
      </c>
      <c r="B110" s="106"/>
      <c r="C110" s="25" t="s">
        <v>80</v>
      </c>
      <c r="D110" s="12"/>
      <c r="E110" s="22">
        <v>466</v>
      </c>
      <c r="F110" s="23">
        <f t="shared" si="5"/>
        <v>0</v>
      </c>
      <c r="G110" s="56"/>
      <c r="H110" s="38"/>
      <c r="I110" s="38"/>
      <c r="L110" s="38"/>
    </row>
    <row r="111" spans="1:12" x14ac:dyDescent="0.3">
      <c r="A111" s="105" t="s">
        <v>154</v>
      </c>
      <c r="B111" s="106"/>
      <c r="C111" s="25" t="s">
        <v>73</v>
      </c>
      <c r="D111" s="12"/>
      <c r="E111" s="22">
        <v>1.2</v>
      </c>
      <c r="F111" s="23">
        <f t="shared" si="5"/>
        <v>0</v>
      </c>
      <c r="G111" s="56"/>
      <c r="H111" s="38"/>
      <c r="I111" s="38"/>
      <c r="L111" s="38"/>
    </row>
    <row r="112" spans="1:12" x14ac:dyDescent="0.3">
      <c r="A112" s="105" t="s">
        <v>155</v>
      </c>
      <c r="B112" s="106"/>
      <c r="C112" s="25" t="s">
        <v>80</v>
      </c>
      <c r="D112" s="12"/>
      <c r="E112" s="22">
        <v>777</v>
      </c>
      <c r="F112" s="23">
        <f t="shared" si="5"/>
        <v>0</v>
      </c>
      <c r="G112" s="56"/>
      <c r="H112" s="38"/>
      <c r="I112" s="38"/>
      <c r="L112" s="38"/>
    </row>
    <row r="113" spans="1:9" x14ac:dyDescent="0.3">
      <c r="A113" s="149" t="s">
        <v>156</v>
      </c>
      <c r="B113" s="150"/>
      <c r="C113" s="21" t="s">
        <v>80</v>
      </c>
      <c r="D113" s="12"/>
      <c r="E113" s="15"/>
      <c r="F113" s="23">
        <f t="shared" si="5"/>
        <v>0</v>
      </c>
      <c r="G113" s="56"/>
      <c r="H113" s="38"/>
      <c r="I113" s="38"/>
    </row>
    <row r="114" spans="1:9" ht="15" thickBot="1" x14ac:dyDescent="0.35">
      <c r="A114" s="147"/>
      <c r="B114" s="148"/>
      <c r="C114" s="14"/>
      <c r="D114" s="14"/>
      <c r="E114" s="16"/>
      <c r="F114" s="26">
        <f t="shared" si="5"/>
        <v>0</v>
      </c>
      <c r="G114" s="56"/>
      <c r="H114" s="38"/>
      <c r="I114" s="38"/>
    </row>
    <row r="115" spans="1:9" ht="9.9" customHeight="1" thickBot="1" x14ac:dyDescent="0.35">
      <c r="H115" s="38"/>
      <c r="I115" s="38"/>
    </row>
    <row r="116" spans="1:9" ht="15" thickBot="1" x14ac:dyDescent="0.35">
      <c r="B116" s="144" t="s">
        <v>149</v>
      </c>
      <c r="C116" s="145"/>
      <c r="D116" s="145"/>
      <c r="E116" s="146"/>
      <c r="F116" s="27">
        <f>SUM(F107:F114)</f>
        <v>0</v>
      </c>
      <c r="G116" s="56"/>
      <c r="H116" s="38"/>
      <c r="I116" s="38"/>
    </row>
    <row r="117" spans="1:9" ht="9.9" customHeight="1" x14ac:dyDescent="0.3">
      <c r="H117" s="38"/>
      <c r="I117" s="38"/>
    </row>
    <row r="118" spans="1:9" ht="21.6" thickBot="1" x14ac:dyDescent="0.45">
      <c r="A118" s="48" t="s">
        <v>25</v>
      </c>
      <c r="H118" s="38"/>
      <c r="I118" s="38"/>
    </row>
    <row r="119" spans="1:9" s="20" customFormat="1" ht="15" thickBot="1" x14ac:dyDescent="0.35">
      <c r="A119" s="101" t="s">
        <v>67</v>
      </c>
      <c r="B119" s="102"/>
      <c r="C119" s="91" t="s">
        <v>68</v>
      </c>
      <c r="D119" s="91" t="s">
        <v>69</v>
      </c>
      <c r="E119" s="91" t="s">
        <v>70</v>
      </c>
      <c r="F119" s="92" t="s">
        <v>71</v>
      </c>
      <c r="G119" s="55"/>
      <c r="H119" s="38"/>
      <c r="I119" s="38"/>
    </row>
    <row r="120" spans="1:9" x14ac:dyDescent="0.3">
      <c r="A120" s="103" t="s">
        <v>157</v>
      </c>
      <c r="B120" s="104"/>
      <c r="C120" s="28" t="s">
        <v>73</v>
      </c>
      <c r="D120" s="13"/>
      <c r="E120" s="22">
        <v>5.7</v>
      </c>
      <c r="F120" s="23">
        <f>D120*E120</f>
        <v>0</v>
      </c>
      <c r="G120" s="56"/>
      <c r="H120" s="38"/>
      <c r="I120" s="38"/>
    </row>
    <row r="121" spans="1:9" x14ac:dyDescent="0.3">
      <c r="A121" s="105" t="s">
        <v>158</v>
      </c>
      <c r="B121" s="106"/>
      <c r="C121" s="25" t="s">
        <v>73</v>
      </c>
      <c r="D121" s="12"/>
      <c r="E121" s="22">
        <v>3.1</v>
      </c>
      <c r="F121" s="23">
        <f t="shared" ref="F121:F131" si="6">D121*E121</f>
        <v>0</v>
      </c>
      <c r="G121" s="56"/>
      <c r="H121" s="38"/>
      <c r="I121" s="38"/>
    </row>
    <row r="122" spans="1:9" x14ac:dyDescent="0.3">
      <c r="A122" s="105" t="s">
        <v>159</v>
      </c>
      <c r="B122" s="106"/>
      <c r="C122" s="25" t="s">
        <v>128</v>
      </c>
      <c r="D122" s="12"/>
      <c r="E122" s="22">
        <v>4.7</v>
      </c>
      <c r="F122" s="23">
        <f t="shared" si="6"/>
        <v>0</v>
      </c>
      <c r="G122" s="56"/>
      <c r="H122" s="38"/>
      <c r="I122" s="38"/>
    </row>
    <row r="123" spans="1:9" x14ac:dyDescent="0.3">
      <c r="A123" s="105" t="s">
        <v>160</v>
      </c>
      <c r="B123" s="106"/>
      <c r="C123" s="25" t="s">
        <v>73</v>
      </c>
      <c r="D123" s="12"/>
      <c r="E123" s="22">
        <v>5.7</v>
      </c>
      <c r="F123" s="23">
        <f t="shared" si="6"/>
        <v>0</v>
      </c>
      <c r="G123" s="56"/>
      <c r="H123" s="38"/>
      <c r="I123" s="38"/>
    </row>
    <row r="124" spans="1:9" x14ac:dyDescent="0.3">
      <c r="A124" s="105" t="s">
        <v>161</v>
      </c>
      <c r="B124" s="106"/>
      <c r="C124" s="25" t="s">
        <v>73</v>
      </c>
      <c r="D124" s="12"/>
      <c r="E124" s="22">
        <v>3.1</v>
      </c>
      <c r="F124" s="23">
        <f t="shared" si="6"/>
        <v>0</v>
      </c>
      <c r="G124" s="56"/>
      <c r="H124" s="38"/>
      <c r="I124" s="38"/>
    </row>
    <row r="125" spans="1:9" x14ac:dyDescent="0.3">
      <c r="A125" s="105" t="s">
        <v>162</v>
      </c>
      <c r="B125" s="106"/>
      <c r="C125" s="25" t="s">
        <v>75</v>
      </c>
      <c r="D125" s="12"/>
      <c r="E125" s="22">
        <v>5.2</v>
      </c>
      <c r="F125" s="23">
        <f t="shared" si="6"/>
        <v>0</v>
      </c>
      <c r="G125" s="56"/>
      <c r="H125" s="38"/>
      <c r="I125" s="38"/>
    </row>
    <row r="126" spans="1:9" x14ac:dyDescent="0.3">
      <c r="A126" s="105" t="s">
        <v>163</v>
      </c>
      <c r="B126" s="106"/>
      <c r="C126" s="25" t="s">
        <v>73</v>
      </c>
      <c r="D126" s="12"/>
      <c r="E126" s="22">
        <v>4.2</v>
      </c>
      <c r="F126" s="23">
        <f t="shared" si="6"/>
        <v>0</v>
      </c>
      <c r="G126" s="56"/>
      <c r="H126" s="38"/>
      <c r="I126" s="38"/>
    </row>
    <row r="127" spans="1:9" x14ac:dyDescent="0.3">
      <c r="A127" s="105" t="s">
        <v>164</v>
      </c>
      <c r="B127" s="106"/>
      <c r="C127" s="25" t="s">
        <v>73</v>
      </c>
      <c r="D127" s="12"/>
      <c r="E127" s="22">
        <v>3.1</v>
      </c>
      <c r="F127" s="23">
        <f t="shared" si="6"/>
        <v>0</v>
      </c>
      <c r="G127" s="56"/>
      <c r="H127" s="38"/>
      <c r="I127" s="38"/>
    </row>
    <row r="128" spans="1:9" x14ac:dyDescent="0.3">
      <c r="A128" s="105" t="s">
        <v>165</v>
      </c>
      <c r="B128" s="106"/>
      <c r="C128" s="25" t="s">
        <v>73</v>
      </c>
      <c r="D128" s="12"/>
      <c r="E128" s="22">
        <v>2.6</v>
      </c>
      <c r="F128" s="23">
        <f t="shared" si="6"/>
        <v>0</v>
      </c>
      <c r="G128" s="56"/>
      <c r="H128" s="38"/>
      <c r="I128" s="38"/>
    </row>
    <row r="129" spans="1:9" x14ac:dyDescent="0.3">
      <c r="A129" s="105" t="s">
        <v>166</v>
      </c>
      <c r="B129" s="106"/>
      <c r="C129" s="25" t="s">
        <v>80</v>
      </c>
      <c r="D129" s="12"/>
      <c r="E129" s="22">
        <v>715</v>
      </c>
      <c r="F129" s="23">
        <f t="shared" si="6"/>
        <v>0</v>
      </c>
      <c r="G129" s="56"/>
      <c r="H129" s="38"/>
      <c r="I129" s="38"/>
    </row>
    <row r="130" spans="1:9" x14ac:dyDescent="0.3">
      <c r="A130" s="152"/>
      <c r="B130" s="153"/>
      <c r="C130" s="12"/>
      <c r="D130" s="12"/>
      <c r="E130" s="15"/>
      <c r="F130" s="23">
        <f t="shared" si="6"/>
        <v>0</v>
      </c>
      <c r="G130" s="56"/>
      <c r="H130" s="38"/>
      <c r="I130" s="38"/>
    </row>
    <row r="131" spans="1:9" ht="15" thickBot="1" x14ac:dyDescent="0.35">
      <c r="A131" s="147"/>
      <c r="B131" s="148"/>
      <c r="C131" s="14"/>
      <c r="D131" s="14"/>
      <c r="E131" s="16"/>
      <c r="F131" s="26">
        <f t="shared" si="6"/>
        <v>0</v>
      </c>
      <c r="G131" s="56"/>
      <c r="H131" s="38"/>
      <c r="I131" s="38"/>
    </row>
    <row r="132" spans="1:9" ht="9.9" customHeight="1" thickBot="1" x14ac:dyDescent="0.35">
      <c r="H132" s="38"/>
      <c r="I132" s="38"/>
    </row>
    <row r="133" spans="1:9" ht="15" thickBot="1" x14ac:dyDescent="0.35">
      <c r="B133" s="144" t="s">
        <v>167</v>
      </c>
      <c r="C133" s="145"/>
      <c r="D133" s="145"/>
      <c r="E133" s="146"/>
      <c r="F133" s="27">
        <f>SUM(F120:F131)</f>
        <v>0</v>
      </c>
      <c r="G133" s="56"/>
      <c r="H133" s="38"/>
      <c r="I133" s="38"/>
    </row>
    <row r="134" spans="1:9" ht="9.9" customHeight="1" x14ac:dyDescent="0.3">
      <c r="H134" s="38"/>
      <c r="I134" s="38"/>
    </row>
    <row r="135" spans="1:9" s="49" customFormat="1" ht="21.6" thickBot="1" x14ac:dyDescent="0.45">
      <c r="A135" s="48" t="s">
        <v>27</v>
      </c>
      <c r="C135" s="50"/>
      <c r="D135" s="50"/>
      <c r="G135" s="58"/>
      <c r="H135" s="38"/>
      <c r="I135" s="38"/>
    </row>
    <row r="136" spans="1:9" s="20" customFormat="1" ht="15" thickBot="1" x14ac:dyDescent="0.35">
      <c r="A136" s="101" t="s">
        <v>67</v>
      </c>
      <c r="B136" s="102"/>
      <c r="C136" s="91" t="s">
        <v>68</v>
      </c>
      <c r="D136" s="91" t="s">
        <v>69</v>
      </c>
      <c r="E136" s="91" t="s">
        <v>70</v>
      </c>
      <c r="F136" s="92" t="s">
        <v>71</v>
      </c>
      <c r="G136" s="55"/>
      <c r="H136" s="38"/>
      <c r="I136" s="38"/>
    </row>
    <row r="137" spans="1:9" x14ac:dyDescent="0.3">
      <c r="A137" s="103" t="s">
        <v>168</v>
      </c>
      <c r="B137" s="104"/>
      <c r="C137" s="28" t="s">
        <v>75</v>
      </c>
      <c r="D137" s="13"/>
      <c r="E137" s="22">
        <v>32</v>
      </c>
      <c r="F137" s="23">
        <f>D137*E137</f>
        <v>0</v>
      </c>
      <c r="G137" s="56"/>
      <c r="H137" s="38"/>
      <c r="I137" s="38"/>
    </row>
    <row r="138" spans="1:9" x14ac:dyDescent="0.3">
      <c r="A138" s="105" t="s">
        <v>169</v>
      </c>
      <c r="B138" s="106"/>
      <c r="C138" s="25" t="s">
        <v>75</v>
      </c>
      <c r="D138" s="12"/>
      <c r="E138" s="22">
        <v>63</v>
      </c>
      <c r="F138" s="23">
        <f t="shared" ref="F138:F141" si="7">D138*E138</f>
        <v>0</v>
      </c>
      <c r="G138" s="56"/>
      <c r="H138" s="38"/>
      <c r="I138" s="38"/>
    </row>
    <row r="139" spans="1:9" x14ac:dyDescent="0.3">
      <c r="A139" s="105" t="s">
        <v>170</v>
      </c>
      <c r="B139" s="106"/>
      <c r="C139" s="25" t="s">
        <v>75</v>
      </c>
      <c r="D139" s="12"/>
      <c r="E139" s="22">
        <v>71</v>
      </c>
      <c r="F139" s="23">
        <f t="shared" si="7"/>
        <v>0</v>
      </c>
      <c r="G139" s="56"/>
      <c r="H139" s="38"/>
      <c r="I139" s="38"/>
    </row>
    <row r="140" spans="1:9" x14ac:dyDescent="0.3">
      <c r="A140" s="152"/>
      <c r="B140" s="153"/>
      <c r="C140" s="12"/>
      <c r="D140" s="12"/>
      <c r="E140" s="15"/>
      <c r="F140" s="23">
        <f t="shared" si="7"/>
        <v>0</v>
      </c>
      <c r="G140" s="56"/>
      <c r="H140" s="38"/>
      <c r="I140" s="38"/>
    </row>
    <row r="141" spans="1:9" ht="15" thickBot="1" x14ac:dyDescent="0.35">
      <c r="A141" s="147"/>
      <c r="B141" s="148"/>
      <c r="C141" s="14"/>
      <c r="D141" s="14"/>
      <c r="E141" s="16"/>
      <c r="F141" s="26">
        <f t="shared" si="7"/>
        <v>0</v>
      </c>
      <c r="G141" s="56"/>
      <c r="H141" s="38"/>
      <c r="I141" s="38"/>
    </row>
    <row r="142" spans="1:9" ht="9.9" customHeight="1" thickBot="1" x14ac:dyDescent="0.35">
      <c r="H142" s="38"/>
      <c r="I142" s="38"/>
    </row>
    <row r="143" spans="1:9" ht="15" thickBot="1" x14ac:dyDescent="0.35">
      <c r="B143" s="144" t="s">
        <v>171</v>
      </c>
      <c r="C143" s="145"/>
      <c r="D143" s="145"/>
      <c r="E143" s="146"/>
      <c r="F143" s="27">
        <f>SUM(F137:F141)</f>
        <v>0</v>
      </c>
      <c r="G143" s="56"/>
      <c r="H143" s="38"/>
      <c r="I143" s="38"/>
    </row>
    <row r="144" spans="1:9" ht="9.9" customHeight="1" x14ac:dyDescent="0.3">
      <c r="H144" s="38"/>
      <c r="I144" s="38"/>
    </row>
    <row r="145" spans="1:9" s="49" customFormat="1" ht="21.6" thickBot="1" x14ac:dyDescent="0.45">
      <c r="A145" s="48" t="s">
        <v>29</v>
      </c>
      <c r="C145" s="50"/>
      <c r="D145" s="50"/>
      <c r="G145" s="58"/>
      <c r="H145" s="38"/>
      <c r="I145" s="38"/>
    </row>
    <row r="146" spans="1:9" s="20" customFormat="1" ht="15" thickBot="1" x14ac:dyDescent="0.35">
      <c r="A146" s="101" t="s">
        <v>67</v>
      </c>
      <c r="B146" s="102"/>
      <c r="C146" s="91" t="s">
        <v>68</v>
      </c>
      <c r="D146" s="91" t="s">
        <v>69</v>
      </c>
      <c r="E146" s="91" t="s">
        <v>70</v>
      </c>
      <c r="F146" s="92" t="s">
        <v>71</v>
      </c>
      <c r="G146" s="55"/>
      <c r="H146" s="38"/>
      <c r="I146" s="38"/>
    </row>
    <row r="147" spans="1:9" x14ac:dyDescent="0.3">
      <c r="A147" s="103" t="s">
        <v>172</v>
      </c>
      <c r="B147" s="104"/>
      <c r="C147" s="28" t="s">
        <v>75</v>
      </c>
      <c r="D147" s="13"/>
      <c r="E147" s="22">
        <v>81</v>
      </c>
      <c r="F147" s="23">
        <f>D147*E147</f>
        <v>0</v>
      </c>
      <c r="G147" s="56"/>
      <c r="H147" s="38"/>
      <c r="I147" s="38"/>
    </row>
    <row r="148" spans="1:9" x14ac:dyDescent="0.3">
      <c r="A148" s="105" t="s">
        <v>173</v>
      </c>
      <c r="B148" s="106"/>
      <c r="C148" s="25" t="s">
        <v>73</v>
      </c>
      <c r="D148" s="12"/>
      <c r="E148" s="22">
        <v>17</v>
      </c>
      <c r="F148" s="23">
        <f t="shared" ref="F148:F158" si="8">D148*E148</f>
        <v>0</v>
      </c>
      <c r="G148" s="56"/>
      <c r="H148" s="38"/>
      <c r="I148" s="38"/>
    </row>
    <row r="149" spans="1:9" x14ac:dyDescent="0.3">
      <c r="A149" s="105" t="s">
        <v>174</v>
      </c>
      <c r="B149" s="106"/>
      <c r="C149" s="25" t="s">
        <v>75</v>
      </c>
      <c r="D149" s="12"/>
      <c r="E149" s="22">
        <v>121</v>
      </c>
      <c r="F149" s="23">
        <f t="shared" si="8"/>
        <v>0</v>
      </c>
      <c r="G149" s="56"/>
      <c r="H149" s="38"/>
      <c r="I149" s="38"/>
    </row>
    <row r="150" spans="1:9" x14ac:dyDescent="0.3">
      <c r="A150" s="105" t="s">
        <v>175</v>
      </c>
      <c r="B150" s="106"/>
      <c r="C150" s="25" t="s">
        <v>73</v>
      </c>
      <c r="D150" s="12"/>
      <c r="E150" s="22">
        <v>8</v>
      </c>
      <c r="F150" s="23">
        <f t="shared" si="8"/>
        <v>0</v>
      </c>
      <c r="G150" s="56"/>
      <c r="H150" s="38"/>
      <c r="I150" s="38"/>
    </row>
    <row r="151" spans="1:9" x14ac:dyDescent="0.3">
      <c r="A151" s="105" t="s">
        <v>176</v>
      </c>
      <c r="B151" s="106"/>
      <c r="C151" s="25" t="s">
        <v>80</v>
      </c>
      <c r="D151" s="12"/>
      <c r="E151" s="22">
        <v>3200</v>
      </c>
      <c r="F151" s="23">
        <f t="shared" si="8"/>
        <v>0</v>
      </c>
      <c r="G151" s="56"/>
      <c r="H151" s="38"/>
      <c r="I151" s="38"/>
    </row>
    <row r="152" spans="1:9" x14ac:dyDescent="0.3">
      <c r="A152" s="105" t="s">
        <v>177</v>
      </c>
      <c r="B152" s="106"/>
      <c r="C152" s="25" t="s">
        <v>75</v>
      </c>
      <c r="D152" s="12"/>
      <c r="E152" s="22">
        <v>207</v>
      </c>
      <c r="F152" s="23">
        <f t="shared" si="8"/>
        <v>0</v>
      </c>
      <c r="G152" s="56"/>
      <c r="H152" s="38"/>
      <c r="I152" s="38"/>
    </row>
    <row r="153" spans="1:9" x14ac:dyDescent="0.3">
      <c r="A153" s="105" t="s">
        <v>178</v>
      </c>
      <c r="B153" s="106"/>
      <c r="C153" s="25" t="s">
        <v>75</v>
      </c>
      <c r="D153" s="12"/>
      <c r="E153" s="22">
        <v>97</v>
      </c>
      <c r="F153" s="23">
        <f t="shared" si="8"/>
        <v>0</v>
      </c>
      <c r="G153" s="56"/>
      <c r="H153" s="38"/>
      <c r="I153" s="38"/>
    </row>
    <row r="154" spans="1:9" x14ac:dyDescent="0.3">
      <c r="A154" s="105" t="s">
        <v>179</v>
      </c>
      <c r="B154" s="106"/>
      <c r="C154" s="25" t="s">
        <v>75</v>
      </c>
      <c r="D154" s="12"/>
      <c r="E154" s="22">
        <v>32</v>
      </c>
      <c r="F154" s="23">
        <f t="shared" si="8"/>
        <v>0</v>
      </c>
      <c r="G154" s="56"/>
      <c r="H154" s="38"/>
      <c r="I154" s="38"/>
    </row>
    <row r="155" spans="1:9" x14ac:dyDescent="0.3">
      <c r="A155" s="105" t="s">
        <v>180</v>
      </c>
      <c r="B155" s="106"/>
      <c r="C155" s="25" t="s">
        <v>80</v>
      </c>
      <c r="D155" s="12"/>
      <c r="E155" s="22">
        <v>2300</v>
      </c>
      <c r="F155" s="23">
        <f t="shared" si="8"/>
        <v>0</v>
      </c>
      <c r="G155" s="56"/>
      <c r="H155" s="38"/>
      <c r="I155" s="38"/>
    </row>
    <row r="156" spans="1:9" x14ac:dyDescent="0.3">
      <c r="A156" s="105" t="s">
        <v>181</v>
      </c>
      <c r="B156" s="106"/>
      <c r="C156" s="25" t="s">
        <v>75</v>
      </c>
      <c r="D156" s="12"/>
      <c r="E156" s="22">
        <v>389</v>
      </c>
      <c r="F156" s="23">
        <f t="shared" si="8"/>
        <v>0</v>
      </c>
      <c r="G156" s="56"/>
      <c r="H156" s="38"/>
      <c r="I156" s="38"/>
    </row>
    <row r="157" spans="1:9" x14ac:dyDescent="0.3">
      <c r="A157" s="152"/>
      <c r="B157" s="153"/>
      <c r="C157" s="12"/>
      <c r="D157" s="12"/>
      <c r="E157" s="15"/>
      <c r="F157" s="23">
        <f t="shared" si="8"/>
        <v>0</v>
      </c>
      <c r="G157" s="56"/>
      <c r="H157" s="38"/>
      <c r="I157" s="38"/>
    </row>
    <row r="158" spans="1:9" ht="15" thickBot="1" x14ac:dyDescent="0.35">
      <c r="A158" s="147"/>
      <c r="B158" s="148"/>
      <c r="C158" s="14"/>
      <c r="D158" s="14"/>
      <c r="E158" s="16"/>
      <c r="F158" s="26">
        <f t="shared" si="8"/>
        <v>0</v>
      </c>
      <c r="G158" s="56"/>
      <c r="H158" s="38"/>
      <c r="I158" s="38"/>
    </row>
    <row r="159" spans="1:9" ht="9.9" customHeight="1" thickBot="1" x14ac:dyDescent="0.35">
      <c r="H159" s="38"/>
      <c r="I159" s="38"/>
    </row>
    <row r="160" spans="1:9" ht="15" thickBot="1" x14ac:dyDescent="0.35">
      <c r="B160" s="144" t="s">
        <v>182</v>
      </c>
      <c r="C160" s="145"/>
      <c r="D160" s="145"/>
      <c r="E160" s="146"/>
      <c r="F160" s="27">
        <f>SUM(F147:F158)</f>
        <v>0</v>
      </c>
      <c r="G160" s="56"/>
      <c r="H160" s="38"/>
      <c r="I160" s="38"/>
    </row>
    <row r="161" spans="1:9" ht="9.9" customHeight="1" x14ac:dyDescent="0.3">
      <c r="H161" s="38"/>
      <c r="I161" s="38"/>
    </row>
    <row r="162" spans="1:9" s="49" customFormat="1" ht="21.6" thickBot="1" x14ac:dyDescent="0.45">
      <c r="A162" s="48" t="s">
        <v>30</v>
      </c>
      <c r="C162" s="50"/>
      <c r="D162" s="50"/>
      <c r="G162" s="58"/>
      <c r="H162" s="38"/>
      <c r="I162" s="38"/>
    </row>
    <row r="163" spans="1:9" s="20" customFormat="1" ht="15" thickBot="1" x14ac:dyDescent="0.35">
      <c r="A163" s="101" t="s">
        <v>67</v>
      </c>
      <c r="B163" s="102"/>
      <c r="C163" s="91" t="s">
        <v>68</v>
      </c>
      <c r="D163" s="91" t="s">
        <v>69</v>
      </c>
      <c r="E163" s="91" t="s">
        <v>70</v>
      </c>
      <c r="F163" s="92" t="s">
        <v>71</v>
      </c>
      <c r="G163" s="55"/>
      <c r="H163" s="38"/>
      <c r="I163" s="38"/>
    </row>
    <row r="164" spans="1:9" x14ac:dyDescent="0.3">
      <c r="A164" s="103" t="s">
        <v>183</v>
      </c>
      <c r="B164" s="104"/>
      <c r="C164" s="28" t="s">
        <v>80</v>
      </c>
      <c r="D164" s="13"/>
      <c r="E164" s="22">
        <v>549</v>
      </c>
      <c r="F164" s="23">
        <f>D164*E164</f>
        <v>0</v>
      </c>
      <c r="G164" s="56"/>
      <c r="H164" s="38"/>
      <c r="I164" s="38"/>
    </row>
    <row r="165" spans="1:9" x14ac:dyDescent="0.3">
      <c r="A165" s="105" t="s">
        <v>184</v>
      </c>
      <c r="B165" s="106"/>
      <c r="C165" s="25" t="s">
        <v>73</v>
      </c>
      <c r="D165" s="12"/>
      <c r="E165" s="22">
        <v>7</v>
      </c>
      <c r="F165" s="23">
        <f t="shared" ref="F165:F169" si="9">D165*E165</f>
        <v>0</v>
      </c>
      <c r="G165" s="56"/>
      <c r="H165" s="38"/>
      <c r="I165" s="38"/>
    </row>
    <row r="166" spans="1:9" x14ac:dyDescent="0.3">
      <c r="A166" s="105" t="s">
        <v>185</v>
      </c>
      <c r="B166" s="106"/>
      <c r="C166" s="25" t="s">
        <v>73</v>
      </c>
      <c r="D166" s="12"/>
      <c r="E166" s="22">
        <v>1.5</v>
      </c>
      <c r="F166" s="23">
        <f t="shared" si="9"/>
        <v>0</v>
      </c>
      <c r="G166" s="56"/>
      <c r="H166" s="38"/>
      <c r="I166" s="38"/>
    </row>
    <row r="167" spans="1:9" x14ac:dyDescent="0.3">
      <c r="A167" s="105" t="s">
        <v>186</v>
      </c>
      <c r="B167" s="106"/>
      <c r="C167" s="25" t="s">
        <v>73</v>
      </c>
      <c r="D167" s="12"/>
      <c r="E167" s="22">
        <v>58</v>
      </c>
      <c r="F167" s="23">
        <f t="shared" si="9"/>
        <v>0</v>
      </c>
      <c r="G167" s="56"/>
      <c r="H167" s="38"/>
      <c r="I167" s="38"/>
    </row>
    <row r="168" spans="1:9" x14ac:dyDescent="0.3">
      <c r="A168" s="152"/>
      <c r="B168" s="153"/>
      <c r="C168" s="12"/>
      <c r="D168" s="12"/>
      <c r="E168" s="15"/>
      <c r="F168" s="23">
        <f t="shared" si="9"/>
        <v>0</v>
      </c>
      <c r="G168" s="56"/>
      <c r="H168" s="38"/>
      <c r="I168" s="38"/>
    </row>
    <row r="169" spans="1:9" ht="15" thickBot="1" x14ac:dyDescent="0.35">
      <c r="A169" s="147"/>
      <c r="B169" s="148"/>
      <c r="C169" s="14"/>
      <c r="D169" s="14"/>
      <c r="E169" s="16"/>
      <c r="F169" s="26">
        <f t="shared" si="9"/>
        <v>0</v>
      </c>
      <c r="G169" s="56"/>
      <c r="H169" s="38"/>
      <c r="I169" s="38"/>
    </row>
    <row r="170" spans="1:9" ht="9.9" customHeight="1" thickBot="1" x14ac:dyDescent="0.35">
      <c r="H170" s="38"/>
      <c r="I170" s="38"/>
    </row>
    <row r="171" spans="1:9" ht="15" thickBot="1" x14ac:dyDescent="0.35">
      <c r="B171" s="144" t="s">
        <v>187</v>
      </c>
      <c r="C171" s="145"/>
      <c r="D171" s="145"/>
      <c r="E171" s="146"/>
      <c r="F171" s="27">
        <f>SUM(F164:F169)</f>
        <v>0</v>
      </c>
      <c r="G171" s="56"/>
      <c r="H171" s="38"/>
      <c r="I171" s="38"/>
    </row>
    <row r="172" spans="1:9" ht="9.9" customHeight="1" x14ac:dyDescent="0.3">
      <c r="H172" s="38"/>
      <c r="I172" s="38"/>
    </row>
    <row r="173" spans="1:9" s="49" customFormat="1" ht="21.6" thickBot="1" x14ac:dyDescent="0.45">
      <c r="A173" s="48" t="s">
        <v>31</v>
      </c>
      <c r="C173" s="50"/>
      <c r="D173" s="50"/>
      <c r="G173" s="58"/>
      <c r="H173" s="38"/>
      <c r="I173" s="38"/>
    </row>
    <row r="174" spans="1:9" s="20" customFormat="1" ht="15" thickBot="1" x14ac:dyDescent="0.35">
      <c r="A174" s="101" t="s">
        <v>67</v>
      </c>
      <c r="B174" s="102"/>
      <c r="C174" s="91" t="s">
        <v>68</v>
      </c>
      <c r="D174" s="91" t="s">
        <v>69</v>
      </c>
      <c r="E174" s="91" t="s">
        <v>70</v>
      </c>
      <c r="F174" s="92" t="s">
        <v>71</v>
      </c>
      <c r="G174" s="55"/>
      <c r="H174" s="38"/>
      <c r="I174" s="38"/>
    </row>
    <row r="175" spans="1:9" x14ac:dyDescent="0.3">
      <c r="A175" s="103" t="s">
        <v>188</v>
      </c>
      <c r="B175" s="104"/>
      <c r="C175" s="28" t="s">
        <v>80</v>
      </c>
      <c r="D175" s="13"/>
      <c r="E175" s="22">
        <v>1500</v>
      </c>
      <c r="F175" s="23">
        <f>D175*E175</f>
        <v>0</v>
      </c>
      <c r="G175" s="56"/>
      <c r="H175" s="38"/>
      <c r="I175" s="38"/>
    </row>
    <row r="176" spans="1:9" x14ac:dyDescent="0.3">
      <c r="A176" s="149" t="s">
        <v>189</v>
      </c>
      <c r="B176" s="150"/>
      <c r="C176" s="28" t="s">
        <v>80</v>
      </c>
      <c r="D176" s="13"/>
      <c r="E176" s="22">
        <v>249</v>
      </c>
      <c r="F176" s="23">
        <f t="shared" ref="F176:F188" si="10">D176*E176</f>
        <v>0</v>
      </c>
      <c r="G176" s="59"/>
      <c r="H176" s="38"/>
      <c r="I176" s="38"/>
    </row>
    <row r="177" spans="1:9" x14ac:dyDescent="0.3">
      <c r="A177" s="149" t="s">
        <v>190</v>
      </c>
      <c r="B177" s="150"/>
      <c r="C177" s="28" t="s">
        <v>80</v>
      </c>
      <c r="D177" s="13"/>
      <c r="E177" s="22">
        <v>218</v>
      </c>
      <c r="F177" s="23">
        <f t="shared" si="10"/>
        <v>0</v>
      </c>
      <c r="G177" s="59"/>
      <c r="H177" s="38"/>
      <c r="I177" s="38"/>
    </row>
    <row r="178" spans="1:9" x14ac:dyDescent="0.3">
      <c r="A178" s="149" t="s">
        <v>191</v>
      </c>
      <c r="B178" s="150"/>
      <c r="C178" s="28" t="s">
        <v>80</v>
      </c>
      <c r="D178" s="13"/>
      <c r="E178" s="22">
        <v>347</v>
      </c>
      <c r="F178" s="23">
        <f t="shared" si="10"/>
        <v>0</v>
      </c>
      <c r="G178" s="59"/>
      <c r="H178" s="38"/>
      <c r="I178" s="38"/>
    </row>
    <row r="179" spans="1:9" x14ac:dyDescent="0.3">
      <c r="A179" s="149" t="s">
        <v>192</v>
      </c>
      <c r="B179" s="150"/>
      <c r="C179" s="28" t="s">
        <v>80</v>
      </c>
      <c r="D179" s="13"/>
      <c r="E179" s="22">
        <v>228</v>
      </c>
      <c r="F179" s="23">
        <f t="shared" si="10"/>
        <v>0</v>
      </c>
      <c r="G179" s="59"/>
      <c r="H179" s="38"/>
      <c r="I179" s="38"/>
    </row>
    <row r="180" spans="1:9" x14ac:dyDescent="0.3">
      <c r="A180" s="105" t="s">
        <v>193</v>
      </c>
      <c r="B180" s="106"/>
      <c r="C180" s="25" t="s">
        <v>75</v>
      </c>
      <c r="D180" s="12"/>
      <c r="E180" s="22">
        <v>3</v>
      </c>
      <c r="F180" s="23">
        <f t="shared" si="10"/>
        <v>0</v>
      </c>
      <c r="G180" s="59"/>
      <c r="H180" s="38"/>
      <c r="I180" s="38"/>
    </row>
    <row r="181" spans="1:9" x14ac:dyDescent="0.3">
      <c r="A181" s="105" t="s">
        <v>194</v>
      </c>
      <c r="B181" s="106"/>
      <c r="C181" s="25" t="s">
        <v>80</v>
      </c>
      <c r="D181" s="12"/>
      <c r="E181" s="22">
        <v>844</v>
      </c>
      <c r="F181" s="23">
        <f t="shared" si="10"/>
        <v>0</v>
      </c>
      <c r="G181" s="59"/>
      <c r="H181" s="38"/>
      <c r="I181" s="38"/>
    </row>
    <row r="182" spans="1:9" x14ac:dyDescent="0.3">
      <c r="A182" s="105" t="s">
        <v>195</v>
      </c>
      <c r="B182" s="106"/>
      <c r="C182" s="25" t="s">
        <v>80</v>
      </c>
      <c r="D182" s="12"/>
      <c r="E182" s="22">
        <v>632</v>
      </c>
      <c r="F182" s="23">
        <f t="shared" si="10"/>
        <v>0</v>
      </c>
      <c r="G182" s="56"/>
      <c r="H182" s="38"/>
      <c r="I182" s="38"/>
    </row>
    <row r="183" spans="1:9" x14ac:dyDescent="0.3">
      <c r="A183" s="105" t="s">
        <v>196</v>
      </c>
      <c r="B183" s="106"/>
      <c r="C183" s="25" t="s">
        <v>80</v>
      </c>
      <c r="D183" s="12"/>
      <c r="E183" s="22">
        <v>1300</v>
      </c>
      <c r="F183" s="23">
        <f t="shared" si="10"/>
        <v>0</v>
      </c>
      <c r="G183" s="56"/>
      <c r="H183" s="38"/>
      <c r="I183" s="38"/>
    </row>
    <row r="184" spans="1:9" x14ac:dyDescent="0.3">
      <c r="A184" s="105" t="s">
        <v>197</v>
      </c>
      <c r="B184" s="106"/>
      <c r="C184" s="25" t="s">
        <v>80</v>
      </c>
      <c r="D184" s="12"/>
      <c r="E184" s="22">
        <v>528</v>
      </c>
      <c r="F184" s="23">
        <f t="shared" si="10"/>
        <v>0</v>
      </c>
      <c r="G184" s="56"/>
      <c r="H184" s="38"/>
      <c r="I184" s="38"/>
    </row>
    <row r="185" spans="1:9" x14ac:dyDescent="0.3">
      <c r="A185" s="105" t="s">
        <v>198</v>
      </c>
      <c r="B185" s="106"/>
      <c r="C185" s="25" t="s">
        <v>75</v>
      </c>
      <c r="D185" s="12"/>
      <c r="E185" s="22">
        <v>11</v>
      </c>
      <c r="F185" s="23">
        <f>IF(D185*E185 = 0, 0, IF(D185*E185&lt;500,500,D185*E185))</f>
        <v>0</v>
      </c>
      <c r="G185" s="56"/>
      <c r="H185" s="38"/>
      <c r="I185" s="38"/>
    </row>
    <row r="186" spans="1:9" x14ac:dyDescent="0.3">
      <c r="A186" s="105" t="s">
        <v>199</v>
      </c>
      <c r="B186" s="106"/>
      <c r="C186" s="25" t="s">
        <v>80</v>
      </c>
      <c r="D186" s="12"/>
      <c r="E186" s="22">
        <v>6300</v>
      </c>
      <c r="F186" s="23">
        <f t="shared" si="10"/>
        <v>0</v>
      </c>
      <c r="G186" s="56"/>
      <c r="H186" s="38"/>
      <c r="I186" s="38"/>
    </row>
    <row r="187" spans="1:9" x14ac:dyDescent="0.3">
      <c r="A187" s="105" t="s">
        <v>200</v>
      </c>
      <c r="B187" s="106"/>
      <c r="C187" s="25" t="s">
        <v>80</v>
      </c>
      <c r="D187" s="12"/>
      <c r="E187" s="22">
        <v>7800</v>
      </c>
      <c r="F187" s="23">
        <f t="shared" si="10"/>
        <v>0</v>
      </c>
      <c r="G187" s="56"/>
      <c r="H187" s="38"/>
      <c r="I187" s="38"/>
    </row>
    <row r="188" spans="1:9" x14ac:dyDescent="0.3">
      <c r="A188" s="105" t="s">
        <v>201</v>
      </c>
      <c r="B188" s="106"/>
      <c r="C188" s="25" t="s">
        <v>80</v>
      </c>
      <c r="D188" s="12"/>
      <c r="E188" s="22">
        <v>19500</v>
      </c>
      <c r="F188" s="23">
        <f t="shared" si="10"/>
        <v>0</v>
      </c>
      <c r="G188" s="60"/>
      <c r="H188" s="38"/>
      <c r="I188" s="38"/>
    </row>
    <row r="189" spans="1:9" x14ac:dyDescent="0.3">
      <c r="A189" s="149" t="s">
        <v>202</v>
      </c>
      <c r="B189" s="150"/>
      <c r="C189" s="25" t="s">
        <v>73</v>
      </c>
      <c r="D189" s="12"/>
      <c r="E189" s="30">
        <v>50</v>
      </c>
      <c r="F189" s="23">
        <f t="shared" ref="F189:F191" si="11">D189*E189</f>
        <v>0</v>
      </c>
      <c r="G189" s="60"/>
      <c r="H189" s="38"/>
      <c r="I189" s="38"/>
    </row>
    <row r="190" spans="1:9" x14ac:dyDescent="0.3">
      <c r="A190" s="152"/>
      <c r="B190" s="153"/>
      <c r="C190" s="12"/>
      <c r="D190" s="12"/>
      <c r="E190" s="15"/>
      <c r="F190" s="23">
        <f t="shared" si="11"/>
        <v>0</v>
      </c>
      <c r="G190" s="56"/>
      <c r="H190" s="38"/>
      <c r="I190" s="38"/>
    </row>
    <row r="191" spans="1:9" ht="15" thickBot="1" x14ac:dyDescent="0.35">
      <c r="A191" s="147"/>
      <c r="B191" s="148"/>
      <c r="C191" s="14"/>
      <c r="D191" s="14"/>
      <c r="E191" s="16"/>
      <c r="F191" s="23">
        <f t="shared" si="11"/>
        <v>0</v>
      </c>
      <c r="G191" s="56"/>
      <c r="H191" s="38"/>
      <c r="I191" s="38"/>
    </row>
    <row r="192" spans="1:9" ht="9.9" customHeight="1" thickBot="1" x14ac:dyDescent="0.35">
      <c r="G192" s="56"/>
    </row>
    <row r="193" spans="1:7" ht="15" thickBot="1" x14ac:dyDescent="0.35">
      <c r="A193" s="31"/>
      <c r="B193" s="144" t="s">
        <v>203</v>
      </c>
      <c r="C193" s="145"/>
      <c r="D193" s="145"/>
      <c r="E193" s="151"/>
      <c r="F193" s="32">
        <f>SUM(F175:F191)</f>
        <v>0</v>
      </c>
      <c r="G193" s="56"/>
    </row>
    <row r="194" spans="1:7" ht="35.25" customHeight="1" x14ac:dyDescent="0.3">
      <c r="A194" s="143" t="s">
        <v>221</v>
      </c>
      <c r="B194" s="143"/>
      <c r="C194" s="143"/>
      <c r="D194" s="143"/>
      <c r="E194" s="143"/>
      <c r="F194" s="143"/>
    </row>
    <row r="195" spans="1:7" ht="14.4" customHeight="1" x14ac:dyDescent="0.3">
      <c r="A195" s="143" t="s">
        <v>204</v>
      </c>
      <c r="B195" s="143"/>
      <c r="C195" s="143"/>
      <c r="D195" s="143"/>
      <c r="E195" s="143"/>
      <c r="F195" s="143"/>
      <c r="G195" s="56"/>
    </row>
  </sheetData>
  <sheetProtection algorithmName="SHA-512" hashValue="PFXTS3KS3MfgXzuL7vDeWfONLvt/oYT42/2Q0a7y7xwgLfBJOhiBtxfWRfQIcQQLSP5FTQO2zMvJ2pJOUIlC6Q==" saltValue="9hLOuhlBs8SLAnHZDrFCAw==" spinCount="100000" sheet="1" insertRows="0"/>
  <customSheetViews>
    <customSheetView guid="{3CED64DA-174C-43F7-97E5-D56A2941598C}" scale="216" showPageBreaks="1" printArea="1" view="pageLayout">
      <rowBreaks count="3" manualBreakCount="3">
        <brk id="48" max="5" man="1"/>
        <brk id="104" max="5" man="1"/>
        <brk id="144" max="5" man="1"/>
      </rowBreaks>
      <pageMargins left="0.7" right="0.7" top="0.75" bottom="0.75" header="0.3" footer="0.3"/>
      <pageSetup scale="83" fitToHeight="4" orientation="portrait" r:id="rId1"/>
    </customSheetView>
  </customSheetViews>
  <mergeCells count="165">
    <mergeCell ref="A3:E3"/>
    <mergeCell ref="A25:B25"/>
    <mergeCell ref="A12:B12"/>
    <mergeCell ref="A13:B13"/>
    <mergeCell ref="A14:B14"/>
    <mergeCell ref="A15:B15"/>
    <mergeCell ref="A29:B29"/>
    <mergeCell ref="A34:B34"/>
    <mergeCell ref="A111:B111"/>
    <mergeCell ref="B47:E47"/>
    <mergeCell ref="A41:B41"/>
    <mergeCell ref="A44:B44"/>
    <mergeCell ref="A56:B56"/>
    <mergeCell ref="A63:B63"/>
    <mergeCell ref="A64:B64"/>
    <mergeCell ref="B66:E66"/>
    <mergeCell ref="B19:E19"/>
    <mergeCell ref="A5:B5"/>
    <mergeCell ref="A22:B22"/>
    <mergeCell ref="A23:B23"/>
    <mergeCell ref="A24:B24"/>
    <mergeCell ref="A26:B26"/>
    <mergeCell ref="A50:B50"/>
    <mergeCell ref="A69:B69"/>
    <mergeCell ref="A195:F195"/>
    <mergeCell ref="A71:B71"/>
    <mergeCell ref="A188:B188"/>
    <mergeCell ref="A176:B176"/>
    <mergeCell ref="A177:B177"/>
    <mergeCell ref="A178:B178"/>
    <mergeCell ref="A179:B179"/>
    <mergeCell ref="A112:B112"/>
    <mergeCell ref="A4:B4"/>
    <mergeCell ref="A6:B6"/>
    <mergeCell ref="A7:B7"/>
    <mergeCell ref="A8:B8"/>
    <mergeCell ref="A9:B9"/>
    <mergeCell ref="A10:B10"/>
    <mergeCell ref="A11:B11"/>
    <mergeCell ref="A16:B16"/>
    <mergeCell ref="A17:B17"/>
    <mergeCell ref="A27:B27"/>
    <mergeCell ref="A28:B28"/>
    <mergeCell ref="A30:B30"/>
    <mergeCell ref="A31:B31"/>
    <mergeCell ref="A45:B45"/>
    <mergeCell ref="A42:B42"/>
    <mergeCell ref="A43:B43"/>
    <mergeCell ref="A51:B51"/>
    <mergeCell ref="A52:B52"/>
    <mergeCell ref="A53:B53"/>
    <mergeCell ref="A54:B54"/>
    <mergeCell ref="A55:B55"/>
    <mergeCell ref="A70:B70"/>
    <mergeCell ref="A72:B72"/>
    <mergeCell ref="A73:B73"/>
    <mergeCell ref="A101:B101"/>
    <mergeCell ref="A61:B61"/>
    <mergeCell ref="A62:B62"/>
    <mergeCell ref="A99:B99"/>
    <mergeCell ref="A57:B57"/>
    <mergeCell ref="A58:B58"/>
    <mergeCell ref="A59:B59"/>
    <mergeCell ref="A60:B60"/>
    <mergeCell ref="A95:B95"/>
    <mergeCell ref="A96:B96"/>
    <mergeCell ref="A79:B79"/>
    <mergeCell ref="A80:B80"/>
    <mergeCell ref="A81:B81"/>
    <mergeCell ref="A82:B82"/>
    <mergeCell ref="B103:E103"/>
    <mergeCell ref="A106:B106"/>
    <mergeCell ref="A107:B107"/>
    <mergeCell ref="A108:B108"/>
    <mergeCell ref="A109:B109"/>
    <mergeCell ref="A74:B74"/>
    <mergeCell ref="A75:B75"/>
    <mergeCell ref="A97:B97"/>
    <mergeCell ref="A76:B76"/>
    <mergeCell ref="A83:B83"/>
    <mergeCell ref="A77:B77"/>
    <mergeCell ref="A90:B90"/>
    <mergeCell ref="A91:B91"/>
    <mergeCell ref="A92:B92"/>
    <mergeCell ref="A93:B93"/>
    <mergeCell ref="A94:B94"/>
    <mergeCell ref="A84:B84"/>
    <mergeCell ref="A85:B85"/>
    <mergeCell ref="A86:B86"/>
    <mergeCell ref="A87:B87"/>
    <mergeCell ref="A88:B88"/>
    <mergeCell ref="A89:B89"/>
    <mergeCell ref="A78:B78"/>
    <mergeCell ref="A98:B98"/>
    <mergeCell ref="A119:B119"/>
    <mergeCell ref="A120:B120"/>
    <mergeCell ref="A121:B121"/>
    <mergeCell ref="A122:B122"/>
    <mergeCell ref="A123:B123"/>
    <mergeCell ref="A124:B124"/>
    <mergeCell ref="A127:B127"/>
    <mergeCell ref="A128:B128"/>
    <mergeCell ref="A110:B110"/>
    <mergeCell ref="A113:B113"/>
    <mergeCell ref="A114:B114"/>
    <mergeCell ref="B116:E116"/>
    <mergeCell ref="A138:B138"/>
    <mergeCell ref="A140:B140"/>
    <mergeCell ref="A139:B139"/>
    <mergeCell ref="A125:B125"/>
    <mergeCell ref="A130:B130"/>
    <mergeCell ref="A131:B131"/>
    <mergeCell ref="B133:E133"/>
    <mergeCell ref="A136:B136"/>
    <mergeCell ref="A137:B137"/>
    <mergeCell ref="A126:B126"/>
    <mergeCell ref="A129:B129"/>
    <mergeCell ref="A32:B32"/>
    <mergeCell ref="A33:B33"/>
    <mergeCell ref="A35:B35"/>
    <mergeCell ref="A36:B36"/>
    <mergeCell ref="A37:B37"/>
    <mergeCell ref="A38:B38"/>
    <mergeCell ref="A39:B39"/>
    <mergeCell ref="A40:B40"/>
    <mergeCell ref="A180:B180"/>
    <mergeCell ref="A168:B168"/>
    <mergeCell ref="A100:B100"/>
    <mergeCell ref="A169:B169"/>
    <mergeCell ref="B171:E171"/>
    <mergeCell ref="A174:B174"/>
    <mergeCell ref="A175:B175"/>
    <mergeCell ref="A163:B163"/>
    <mergeCell ref="A164:B164"/>
    <mergeCell ref="A165:B165"/>
    <mergeCell ref="A167:B167"/>
    <mergeCell ref="A150:B150"/>
    <mergeCell ref="A151:B151"/>
    <mergeCell ref="A153:B153"/>
    <mergeCell ref="A157:B157"/>
    <mergeCell ref="A158:B158"/>
    <mergeCell ref="A194:F194"/>
    <mergeCell ref="B160:E160"/>
    <mergeCell ref="A154:B154"/>
    <mergeCell ref="A155:B155"/>
    <mergeCell ref="A156:B156"/>
    <mergeCell ref="A152:B152"/>
    <mergeCell ref="A166:B166"/>
    <mergeCell ref="A141:B141"/>
    <mergeCell ref="B143:E143"/>
    <mergeCell ref="A184:B184"/>
    <mergeCell ref="A189:B189"/>
    <mergeCell ref="A191:B191"/>
    <mergeCell ref="B193:E193"/>
    <mergeCell ref="A181:B181"/>
    <mergeCell ref="A182:B182"/>
    <mergeCell ref="A183:B183"/>
    <mergeCell ref="A190:B190"/>
    <mergeCell ref="A185:B185"/>
    <mergeCell ref="A186:B186"/>
    <mergeCell ref="A187:B187"/>
    <mergeCell ref="A146:B146"/>
    <mergeCell ref="A147:B147"/>
    <mergeCell ref="A148:B148"/>
    <mergeCell ref="A149:B149"/>
  </mergeCells>
  <pageMargins left="0.7" right="0.7" top="0.75" bottom="0.75" header="0.3" footer="0.3"/>
  <pageSetup scale="83" fitToHeight="4" orientation="portrait" r:id="rId2"/>
  <rowBreaks count="3" manualBreakCount="3">
    <brk id="48" max="5" man="1"/>
    <brk id="104" max="5" man="1"/>
    <brk id="14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R83"/>
  <sheetViews>
    <sheetView view="pageLayout" zoomScale="85" zoomScaleNormal="100" zoomScaleSheetLayoutView="85" zoomScalePageLayoutView="85" workbookViewId="0">
      <selection activeCell="G1" sqref="G1"/>
    </sheetView>
  </sheetViews>
  <sheetFormatPr defaultRowHeight="14.4" x14ac:dyDescent="0.3"/>
  <cols>
    <col min="1" max="1" width="10.5546875" customWidth="1"/>
    <col min="2" max="2" width="33.5546875" customWidth="1"/>
    <col min="3" max="3" width="6.5546875" style="7" customWidth="1"/>
    <col min="4" max="4" width="9.5546875" style="7" customWidth="1"/>
    <col min="5" max="6" width="14.5546875" customWidth="1"/>
    <col min="7" max="7" width="8.6640625" style="54" customWidth="1"/>
    <col min="8" max="8" width="10.33203125" bestFit="1" customWidth="1"/>
  </cols>
  <sheetData>
    <row r="1" spans="1:8" ht="31.2" x14ac:dyDescent="0.6">
      <c r="A1" s="45" t="s">
        <v>13</v>
      </c>
      <c r="B1" s="46"/>
    </row>
    <row r="2" spans="1:8" ht="9.9" customHeight="1" x14ac:dyDescent="0.3"/>
    <row r="3" spans="1:8" s="51" customFormat="1" ht="21.6" thickBot="1" x14ac:dyDescent="0.45">
      <c r="A3" s="52" t="s">
        <v>21</v>
      </c>
      <c r="C3" s="53"/>
      <c r="D3" s="53"/>
      <c r="G3" s="58"/>
      <c r="H3" s="19"/>
    </row>
    <row r="4" spans="1:8" ht="15" thickBot="1" x14ac:dyDescent="0.35">
      <c r="A4" s="161" t="s">
        <v>67</v>
      </c>
      <c r="B4" s="162"/>
      <c r="C4" s="5" t="s">
        <v>68</v>
      </c>
      <c r="D4" s="5" t="s">
        <v>69</v>
      </c>
      <c r="E4" s="5" t="s">
        <v>70</v>
      </c>
      <c r="F4" s="6" t="s">
        <v>71</v>
      </c>
    </row>
    <row r="5" spans="1:8" x14ac:dyDescent="0.3">
      <c r="A5" s="173" t="s">
        <v>205</v>
      </c>
      <c r="B5" s="174"/>
      <c r="C5" s="8" t="s">
        <v>75</v>
      </c>
      <c r="D5" s="13"/>
      <c r="E5" s="10">
        <v>83</v>
      </c>
      <c r="F5" s="1">
        <f>D5*E5</f>
        <v>0</v>
      </c>
      <c r="H5" s="95"/>
    </row>
    <row r="6" spans="1:8" x14ac:dyDescent="0.3">
      <c r="A6" s="164" t="s">
        <v>206</v>
      </c>
      <c r="B6" s="165"/>
      <c r="C6" s="8" t="s">
        <v>75</v>
      </c>
      <c r="D6" s="13"/>
      <c r="E6" s="10">
        <v>93</v>
      </c>
      <c r="F6" s="1">
        <f t="shared" ref="F6:F18" si="0">D6*E6</f>
        <v>0</v>
      </c>
      <c r="H6" s="95"/>
    </row>
    <row r="7" spans="1:8" x14ac:dyDescent="0.3">
      <c r="A7" s="164" t="s">
        <v>207</v>
      </c>
      <c r="B7" s="165"/>
      <c r="C7" s="8" t="s">
        <v>75</v>
      </c>
      <c r="D7" s="13"/>
      <c r="E7" s="10">
        <v>124</v>
      </c>
      <c r="F7" s="1">
        <f t="shared" si="0"/>
        <v>0</v>
      </c>
      <c r="H7" s="95"/>
    </row>
    <row r="8" spans="1:8" x14ac:dyDescent="0.3">
      <c r="A8" s="164" t="s">
        <v>208</v>
      </c>
      <c r="B8" s="165"/>
      <c r="C8" s="8" t="s">
        <v>75</v>
      </c>
      <c r="D8" s="13"/>
      <c r="E8" s="10">
        <v>150</v>
      </c>
      <c r="F8" s="1">
        <f t="shared" si="0"/>
        <v>0</v>
      </c>
      <c r="H8" s="95"/>
    </row>
    <row r="9" spans="1:8" x14ac:dyDescent="0.3">
      <c r="A9" s="164" t="s">
        <v>120</v>
      </c>
      <c r="B9" s="165"/>
      <c r="C9" s="9" t="s">
        <v>75</v>
      </c>
      <c r="D9" s="12"/>
      <c r="E9" s="10">
        <v>140</v>
      </c>
      <c r="F9" s="1">
        <f t="shared" si="0"/>
        <v>0</v>
      </c>
      <c r="H9" s="95"/>
    </row>
    <row r="10" spans="1:8" x14ac:dyDescent="0.3">
      <c r="A10" s="164" t="s">
        <v>121</v>
      </c>
      <c r="B10" s="165"/>
      <c r="C10" s="9" t="s">
        <v>75</v>
      </c>
      <c r="D10" s="12"/>
      <c r="E10" s="10">
        <v>207</v>
      </c>
      <c r="F10" s="1">
        <f t="shared" si="0"/>
        <v>0</v>
      </c>
      <c r="H10" s="95"/>
    </row>
    <row r="11" spans="1:8" x14ac:dyDescent="0.3">
      <c r="A11" s="164" t="s">
        <v>122</v>
      </c>
      <c r="B11" s="165"/>
      <c r="C11" s="9" t="s">
        <v>75</v>
      </c>
      <c r="D11" s="12"/>
      <c r="E11" s="10">
        <v>166</v>
      </c>
      <c r="F11" s="1">
        <f t="shared" si="0"/>
        <v>0</v>
      </c>
      <c r="H11" s="95"/>
    </row>
    <row r="12" spans="1:8" x14ac:dyDescent="0.3">
      <c r="A12" s="164" t="s">
        <v>123</v>
      </c>
      <c r="B12" s="165"/>
      <c r="C12" s="9" t="s">
        <v>75</v>
      </c>
      <c r="D12" s="12"/>
      <c r="E12" s="10">
        <v>208</v>
      </c>
      <c r="F12" s="1">
        <f t="shared" si="0"/>
        <v>0</v>
      </c>
      <c r="H12" s="95"/>
    </row>
    <row r="13" spans="1:8" x14ac:dyDescent="0.3">
      <c r="A13" s="164" t="s">
        <v>209</v>
      </c>
      <c r="B13" s="165"/>
      <c r="C13" s="9" t="s">
        <v>112</v>
      </c>
      <c r="D13" s="12"/>
      <c r="E13" s="18">
        <v>10</v>
      </c>
      <c r="F13" s="1">
        <f t="shared" si="0"/>
        <v>0</v>
      </c>
      <c r="H13" s="95"/>
    </row>
    <row r="14" spans="1:8" x14ac:dyDescent="0.3">
      <c r="A14" s="149" t="s">
        <v>220</v>
      </c>
      <c r="B14" s="150"/>
      <c r="C14" s="9" t="s">
        <v>128</v>
      </c>
      <c r="D14" s="12"/>
      <c r="E14" s="10">
        <v>17</v>
      </c>
      <c r="F14" s="1">
        <f t="shared" si="0"/>
        <v>0</v>
      </c>
      <c r="G14" s="59"/>
      <c r="H14" s="95"/>
    </row>
    <row r="15" spans="1:8" x14ac:dyDescent="0.3">
      <c r="A15" s="175" t="s">
        <v>129</v>
      </c>
      <c r="B15" s="176"/>
      <c r="C15" s="9" t="s">
        <v>75</v>
      </c>
      <c r="D15" s="12"/>
      <c r="E15" s="10">
        <v>249</v>
      </c>
      <c r="F15" s="1">
        <f t="shared" si="0"/>
        <v>0</v>
      </c>
      <c r="G15" s="59"/>
      <c r="H15" s="95"/>
    </row>
    <row r="16" spans="1:8" x14ac:dyDescent="0.3">
      <c r="A16" s="175" t="s">
        <v>130</v>
      </c>
      <c r="B16" s="176"/>
      <c r="C16" s="9" t="s">
        <v>75</v>
      </c>
      <c r="D16" s="12"/>
      <c r="E16" s="10">
        <v>300</v>
      </c>
      <c r="F16" s="1">
        <f t="shared" si="0"/>
        <v>0</v>
      </c>
      <c r="G16" s="59"/>
      <c r="H16" s="95"/>
    </row>
    <row r="17" spans="1:8" x14ac:dyDescent="0.3">
      <c r="A17" s="175" t="s">
        <v>131</v>
      </c>
      <c r="B17" s="176"/>
      <c r="C17" s="9" t="s">
        <v>75</v>
      </c>
      <c r="D17" s="12"/>
      <c r="E17" s="10">
        <v>394</v>
      </c>
      <c r="F17" s="1">
        <f t="shared" si="0"/>
        <v>0</v>
      </c>
      <c r="G17" s="59"/>
      <c r="H17" s="95"/>
    </row>
    <row r="18" spans="1:8" x14ac:dyDescent="0.3">
      <c r="A18" s="175" t="s">
        <v>132</v>
      </c>
      <c r="B18" s="176"/>
      <c r="C18" s="9" t="s">
        <v>75</v>
      </c>
      <c r="D18" s="12"/>
      <c r="E18" s="10">
        <v>508</v>
      </c>
      <c r="F18" s="1">
        <f t="shared" si="0"/>
        <v>0</v>
      </c>
      <c r="G18" s="59"/>
      <c r="H18" s="95"/>
    </row>
    <row r="19" spans="1:8" x14ac:dyDescent="0.3">
      <c r="A19" s="164" t="s">
        <v>133</v>
      </c>
      <c r="B19" s="165"/>
      <c r="C19" s="9" t="s">
        <v>88</v>
      </c>
      <c r="D19" s="12"/>
      <c r="E19" s="15"/>
      <c r="F19" s="1">
        <f t="shared" ref="F19:F39" si="1">D19*E19</f>
        <v>0</v>
      </c>
      <c r="G19" s="59"/>
      <c r="H19" s="95"/>
    </row>
    <row r="20" spans="1:8" x14ac:dyDescent="0.3">
      <c r="A20" s="164" t="s">
        <v>210</v>
      </c>
      <c r="B20" s="165"/>
      <c r="C20" s="9" t="s">
        <v>80</v>
      </c>
      <c r="D20" s="12"/>
      <c r="E20" s="18">
        <v>425</v>
      </c>
      <c r="F20" s="1">
        <f t="shared" si="1"/>
        <v>0</v>
      </c>
      <c r="H20" s="95"/>
    </row>
    <row r="21" spans="1:8" x14ac:dyDescent="0.3">
      <c r="A21" s="164" t="s">
        <v>211</v>
      </c>
      <c r="B21" s="165"/>
      <c r="C21" s="9" t="s">
        <v>80</v>
      </c>
      <c r="D21" s="12"/>
      <c r="E21" s="18">
        <v>2000</v>
      </c>
      <c r="F21" s="1">
        <f t="shared" si="1"/>
        <v>0</v>
      </c>
      <c r="H21" s="95"/>
    </row>
    <row r="22" spans="1:8" x14ac:dyDescent="0.3">
      <c r="A22" s="164" t="s">
        <v>134</v>
      </c>
      <c r="B22" s="165"/>
      <c r="C22" s="9" t="s">
        <v>80</v>
      </c>
      <c r="D22" s="12"/>
      <c r="E22" s="18">
        <v>2100</v>
      </c>
      <c r="F22" s="1">
        <f t="shared" si="1"/>
        <v>0</v>
      </c>
      <c r="H22" s="95"/>
    </row>
    <row r="23" spans="1:8" x14ac:dyDescent="0.3">
      <c r="A23" s="164" t="s">
        <v>135</v>
      </c>
      <c r="B23" s="165"/>
      <c r="C23" s="9" t="s">
        <v>80</v>
      </c>
      <c r="D23" s="12"/>
      <c r="E23" s="18">
        <v>2400</v>
      </c>
      <c r="F23" s="1">
        <f t="shared" si="1"/>
        <v>0</v>
      </c>
      <c r="H23" s="95"/>
    </row>
    <row r="24" spans="1:8" x14ac:dyDescent="0.3">
      <c r="A24" s="164" t="s">
        <v>136</v>
      </c>
      <c r="B24" s="165"/>
      <c r="C24" s="9" t="s">
        <v>80</v>
      </c>
      <c r="D24" s="12"/>
      <c r="E24" s="18">
        <v>2800</v>
      </c>
      <c r="F24" s="1">
        <f t="shared" si="1"/>
        <v>0</v>
      </c>
      <c r="H24" s="95"/>
    </row>
    <row r="25" spans="1:8" x14ac:dyDescent="0.3">
      <c r="A25" s="164" t="s">
        <v>137</v>
      </c>
      <c r="B25" s="165"/>
      <c r="C25" s="9" t="s">
        <v>80</v>
      </c>
      <c r="D25" s="12"/>
      <c r="E25" s="18">
        <v>5000</v>
      </c>
      <c r="F25" s="1">
        <f t="shared" si="1"/>
        <v>0</v>
      </c>
      <c r="H25" s="95"/>
    </row>
    <row r="26" spans="1:8" x14ac:dyDescent="0.3">
      <c r="A26" s="164" t="s">
        <v>138</v>
      </c>
      <c r="B26" s="165"/>
      <c r="C26" s="9" t="s">
        <v>80</v>
      </c>
      <c r="D26" s="12"/>
      <c r="E26" s="18">
        <v>6700</v>
      </c>
      <c r="F26" s="1">
        <f t="shared" si="1"/>
        <v>0</v>
      </c>
      <c r="H26" s="95"/>
    </row>
    <row r="27" spans="1:8" x14ac:dyDescent="0.3">
      <c r="A27" s="164" t="s">
        <v>139</v>
      </c>
      <c r="B27" s="165"/>
      <c r="C27" s="9" t="s">
        <v>80</v>
      </c>
      <c r="D27" s="12"/>
      <c r="E27" s="18">
        <v>2500</v>
      </c>
      <c r="F27" s="1">
        <f t="shared" si="1"/>
        <v>0</v>
      </c>
      <c r="H27" s="95"/>
    </row>
    <row r="28" spans="1:8" x14ac:dyDescent="0.3">
      <c r="A28" s="164" t="s">
        <v>140</v>
      </c>
      <c r="B28" s="165"/>
      <c r="C28" s="9" t="s">
        <v>80</v>
      </c>
      <c r="D28" s="12"/>
      <c r="E28" s="18">
        <v>1700</v>
      </c>
      <c r="F28" s="1">
        <f t="shared" si="1"/>
        <v>0</v>
      </c>
      <c r="H28" s="95"/>
    </row>
    <row r="29" spans="1:8" x14ac:dyDescent="0.3">
      <c r="A29" s="105" t="s">
        <v>141</v>
      </c>
      <c r="B29" s="106"/>
      <c r="C29" s="9" t="s">
        <v>80</v>
      </c>
      <c r="D29" s="12"/>
      <c r="E29" s="18">
        <v>1600</v>
      </c>
      <c r="F29" s="1">
        <f t="shared" si="1"/>
        <v>0</v>
      </c>
      <c r="H29" s="95"/>
    </row>
    <row r="30" spans="1:8" x14ac:dyDescent="0.3">
      <c r="A30" s="164" t="s">
        <v>212</v>
      </c>
      <c r="B30" s="165"/>
      <c r="C30" s="9" t="s">
        <v>80</v>
      </c>
      <c r="D30" s="12"/>
      <c r="E30" s="18">
        <v>777</v>
      </c>
      <c r="F30" s="1">
        <f t="shared" si="1"/>
        <v>0</v>
      </c>
      <c r="H30" s="95"/>
    </row>
    <row r="31" spans="1:8" x14ac:dyDescent="0.3">
      <c r="A31" s="164" t="s">
        <v>143</v>
      </c>
      <c r="B31" s="165"/>
      <c r="C31" s="9" t="s">
        <v>80</v>
      </c>
      <c r="D31" s="12"/>
      <c r="E31" s="18">
        <v>2200</v>
      </c>
      <c r="F31" s="1">
        <f t="shared" si="1"/>
        <v>0</v>
      </c>
      <c r="H31" s="95"/>
    </row>
    <row r="32" spans="1:8" s="7" customFormat="1" x14ac:dyDescent="0.3">
      <c r="A32" s="164" t="s">
        <v>144</v>
      </c>
      <c r="B32" s="165"/>
      <c r="C32" s="9" t="s">
        <v>75</v>
      </c>
      <c r="D32" s="12"/>
      <c r="E32" s="18">
        <v>24</v>
      </c>
      <c r="F32" s="1">
        <f t="shared" si="1"/>
        <v>0</v>
      </c>
      <c r="G32" s="54"/>
      <c r="H32" s="95"/>
    </row>
    <row r="33" spans="1:18" x14ac:dyDescent="0.3">
      <c r="A33" s="175" t="s">
        <v>145</v>
      </c>
      <c r="B33" s="176"/>
      <c r="C33" s="9" t="s">
        <v>80</v>
      </c>
      <c r="D33" s="12"/>
      <c r="E33" s="18">
        <v>15500</v>
      </c>
      <c r="F33" s="1">
        <f t="shared" si="1"/>
        <v>0</v>
      </c>
      <c r="G33" s="59"/>
      <c r="H33" s="95"/>
      <c r="I33" s="17"/>
      <c r="J33" s="17"/>
      <c r="K33" s="17"/>
      <c r="L33" s="17"/>
      <c r="M33" s="17"/>
      <c r="N33" s="17"/>
      <c r="O33" s="17"/>
      <c r="P33" s="17"/>
      <c r="Q33" s="17"/>
      <c r="R33" s="17"/>
    </row>
    <row r="34" spans="1:18" x14ac:dyDescent="0.3">
      <c r="A34" s="175" t="s">
        <v>146</v>
      </c>
      <c r="B34" s="176"/>
      <c r="C34" s="9" t="s">
        <v>80</v>
      </c>
      <c r="D34" s="12"/>
      <c r="E34" s="18">
        <v>26000</v>
      </c>
      <c r="F34" s="1">
        <f t="shared" si="1"/>
        <v>0</v>
      </c>
      <c r="G34" s="59"/>
      <c r="H34" s="95"/>
      <c r="I34" s="17"/>
      <c r="J34" s="17"/>
      <c r="K34" s="17"/>
      <c r="L34" s="17"/>
      <c r="M34" s="17"/>
      <c r="N34" s="17"/>
      <c r="O34" s="17"/>
      <c r="P34" s="17"/>
      <c r="Q34" s="17"/>
      <c r="R34" s="17"/>
    </row>
    <row r="35" spans="1:18" x14ac:dyDescent="0.3">
      <c r="A35" s="166" t="s">
        <v>147</v>
      </c>
      <c r="B35" s="167"/>
      <c r="C35" s="44" t="s">
        <v>80</v>
      </c>
      <c r="D35" s="12"/>
      <c r="E35" s="15"/>
      <c r="F35" s="1">
        <f t="shared" si="1"/>
        <v>0</v>
      </c>
      <c r="G35" s="56"/>
      <c r="H35" s="95"/>
      <c r="I35" s="17"/>
      <c r="J35" s="17"/>
      <c r="K35" s="17"/>
      <c r="L35" s="17"/>
      <c r="M35" s="17"/>
      <c r="N35" s="17"/>
      <c r="O35" s="17"/>
      <c r="P35" s="17"/>
      <c r="Q35" s="17"/>
      <c r="R35" s="17"/>
    </row>
    <row r="36" spans="1:18" x14ac:dyDescent="0.3">
      <c r="A36" s="152"/>
      <c r="B36" s="153"/>
      <c r="C36" s="12"/>
      <c r="D36" s="12"/>
      <c r="E36" s="15"/>
      <c r="F36" s="1">
        <f t="shared" si="1"/>
        <v>0</v>
      </c>
      <c r="G36" s="56"/>
      <c r="H36" s="95"/>
      <c r="I36" s="17"/>
      <c r="J36" s="17"/>
      <c r="K36" s="17"/>
      <c r="L36" s="17"/>
      <c r="M36" s="17"/>
      <c r="N36" s="17"/>
      <c r="O36" s="17"/>
      <c r="P36" s="17"/>
      <c r="Q36" s="17"/>
      <c r="R36" s="17"/>
    </row>
    <row r="37" spans="1:18" x14ac:dyDescent="0.3">
      <c r="A37" s="152"/>
      <c r="B37" s="153"/>
      <c r="C37" s="12"/>
      <c r="D37" s="12"/>
      <c r="E37" s="15"/>
      <c r="F37" s="1">
        <f t="shared" si="1"/>
        <v>0</v>
      </c>
      <c r="G37" s="56"/>
      <c r="H37" s="95"/>
      <c r="I37" s="17"/>
      <c r="J37" s="17"/>
      <c r="K37" s="17"/>
      <c r="L37" s="17"/>
      <c r="M37" s="17"/>
      <c r="N37" s="17"/>
      <c r="O37" s="17"/>
      <c r="P37" s="17"/>
      <c r="Q37" s="17"/>
      <c r="R37" s="17"/>
    </row>
    <row r="38" spans="1:18" x14ac:dyDescent="0.3">
      <c r="A38" s="152"/>
      <c r="B38" s="153"/>
      <c r="C38" s="12"/>
      <c r="D38" s="12"/>
      <c r="E38" s="15"/>
      <c r="F38" s="1">
        <f t="shared" si="1"/>
        <v>0</v>
      </c>
      <c r="H38" s="95"/>
    </row>
    <row r="39" spans="1:18" ht="15" thickBot="1" x14ac:dyDescent="0.35">
      <c r="A39" s="147"/>
      <c r="B39" s="148"/>
      <c r="C39" s="14"/>
      <c r="D39" s="14"/>
      <c r="E39" s="16"/>
      <c r="F39" s="3">
        <f t="shared" si="1"/>
        <v>0</v>
      </c>
      <c r="H39" s="95"/>
    </row>
    <row r="40" spans="1:18" ht="9.9" customHeight="1" thickBot="1" x14ac:dyDescent="0.35">
      <c r="H40" s="95"/>
    </row>
    <row r="41" spans="1:18" ht="15" thickBot="1" x14ac:dyDescent="0.35">
      <c r="B41" s="170" t="s">
        <v>148</v>
      </c>
      <c r="C41" s="171"/>
      <c r="D41" s="171"/>
      <c r="E41" s="172"/>
      <c r="F41" s="4">
        <f>SUM(F5:F39)</f>
        <v>0</v>
      </c>
      <c r="H41" s="95"/>
    </row>
    <row r="42" spans="1:18" ht="9.9" customHeight="1" x14ac:dyDescent="0.3">
      <c r="H42" s="95"/>
    </row>
    <row r="43" spans="1:18" ht="21.6" thickBot="1" x14ac:dyDescent="0.45">
      <c r="A43" s="52" t="s">
        <v>149</v>
      </c>
      <c r="H43" s="95"/>
    </row>
    <row r="44" spans="1:18" ht="15" thickBot="1" x14ac:dyDescent="0.35">
      <c r="A44" s="161" t="s">
        <v>67</v>
      </c>
      <c r="B44" s="162"/>
      <c r="C44" s="5" t="s">
        <v>68</v>
      </c>
      <c r="D44" s="5" t="s">
        <v>69</v>
      </c>
      <c r="E44" s="5" t="s">
        <v>70</v>
      </c>
      <c r="F44" s="6" t="s">
        <v>71</v>
      </c>
      <c r="G44" s="61"/>
      <c r="H44" s="95"/>
    </row>
    <row r="45" spans="1:18" x14ac:dyDescent="0.3">
      <c r="A45" s="173" t="s">
        <v>150</v>
      </c>
      <c r="B45" s="174"/>
      <c r="C45" s="8" t="s">
        <v>73</v>
      </c>
      <c r="D45" s="13"/>
      <c r="E45" s="10">
        <v>19</v>
      </c>
      <c r="F45" s="1">
        <f>D45*E45</f>
        <v>0</v>
      </c>
      <c r="H45" s="95"/>
    </row>
    <row r="46" spans="1:18" x14ac:dyDescent="0.3">
      <c r="A46" s="164" t="s">
        <v>151</v>
      </c>
      <c r="B46" s="165"/>
      <c r="C46" s="9" t="s">
        <v>73</v>
      </c>
      <c r="D46" s="12"/>
      <c r="E46" s="10">
        <v>9</v>
      </c>
      <c r="F46" s="1">
        <f t="shared" ref="F46:F53" si="2">D46*E46</f>
        <v>0</v>
      </c>
      <c r="H46" s="95"/>
    </row>
    <row r="47" spans="1:18" x14ac:dyDescent="0.3">
      <c r="A47" s="164" t="s">
        <v>152</v>
      </c>
      <c r="B47" s="165"/>
      <c r="C47" s="9" t="s">
        <v>73</v>
      </c>
      <c r="D47" s="12"/>
      <c r="E47" s="10">
        <v>22</v>
      </c>
      <c r="F47" s="1">
        <f t="shared" si="2"/>
        <v>0</v>
      </c>
      <c r="H47" s="95"/>
    </row>
    <row r="48" spans="1:18" x14ac:dyDescent="0.3">
      <c r="A48" s="164" t="s">
        <v>153</v>
      </c>
      <c r="B48" s="165"/>
      <c r="C48" s="9" t="s">
        <v>80</v>
      </c>
      <c r="D48" s="12"/>
      <c r="E48" s="10">
        <v>466</v>
      </c>
      <c r="F48" s="1">
        <f t="shared" si="2"/>
        <v>0</v>
      </c>
      <c r="H48" s="95"/>
    </row>
    <row r="49" spans="1:8" x14ac:dyDescent="0.3">
      <c r="A49" s="164" t="s">
        <v>213</v>
      </c>
      <c r="B49" s="165"/>
      <c r="C49" s="9" t="s">
        <v>73</v>
      </c>
      <c r="D49" s="12"/>
      <c r="E49" s="10">
        <v>22</v>
      </c>
      <c r="F49" s="1">
        <f t="shared" si="2"/>
        <v>0</v>
      </c>
      <c r="H49" s="95"/>
    </row>
    <row r="50" spans="1:8" x14ac:dyDescent="0.3">
      <c r="A50" s="164" t="s">
        <v>154</v>
      </c>
      <c r="B50" s="165"/>
      <c r="C50" s="9" t="s">
        <v>73</v>
      </c>
      <c r="D50" s="12"/>
      <c r="E50" s="10">
        <v>1.2</v>
      </c>
      <c r="F50" s="1">
        <f t="shared" si="2"/>
        <v>0</v>
      </c>
      <c r="H50" s="95"/>
    </row>
    <row r="51" spans="1:8" x14ac:dyDescent="0.3">
      <c r="A51" s="164" t="s">
        <v>155</v>
      </c>
      <c r="B51" s="165"/>
      <c r="C51" s="9" t="s">
        <v>80</v>
      </c>
      <c r="D51" s="12"/>
      <c r="E51" s="10">
        <v>777</v>
      </c>
      <c r="F51" s="1">
        <f t="shared" si="2"/>
        <v>0</v>
      </c>
      <c r="H51" s="95"/>
    </row>
    <row r="52" spans="1:8" x14ac:dyDescent="0.3">
      <c r="A52" s="152"/>
      <c r="B52" s="153"/>
      <c r="C52" s="12"/>
      <c r="D52" s="12"/>
      <c r="E52" s="15"/>
      <c r="F52" s="1">
        <f t="shared" si="2"/>
        <v>0</v>
      </c>
      <c r="H52" s="95"/>
    </row>
    <row r="53" spans="1:8" ht="15" thickBot="1" x14ac:dyDescent="0.35">
      <c r="A53" s="147"/>
      <c r="B53" s="148"/>
      <c r="C53" s="14"/>
      <c r="D53" s="14"/>
      <c r="E53" s="16"/>
      <c r="F53" s="3">
        <f t="shared" si="2"/>
        <v>0</v>
      </c>
      <c r="H53" s="95"/>
    </row>
    <row r="54" spans="1:8" ht="9.9" customHeight="1" thickBot="1" x14ac:dyDescent="0.35">
      <c r="H54" s="95"/>
    </row>
    <row r="55" spans="1:8" ht="15" thickBot="1" x14ac:dyDescent="0.35">
      <c r="B55" s="170" t="s">
        <v>149</v>
      </c>
      <c r="C55" s="171"/>
      <c r="D55" s="171"/>
      <c r="E55" s="172"/>
      <c r="F55" s="4">
        <f>SUM(F45:F53)</f>
        <v>0</v>
      </c>
      <c r="H55" s="95"/>
    </row>
    <row r="56" spans="1:8" ht="9.9" customHeight="1" x14ac:dyDescent="0.3">
      <c r="H56" s="95"/>
    </row>
    <row r="57" spans="1:8" ht="21.6" thickBot="1" x14ac:dyDescent="0.45">
      <c r="A57" s="52" t="s">
        <v>25</v>
      </c>
      <c r="H57" s="95"/>
    </row>
    <row r="58" spans="1:8" ht="15" thickBot="1" x14ac:dyDescent="0.35">
      <c r="A58" s="161" t="s">
        <v>67</v>
      </c>
      <c r="B58" s="162"/>
      <c r="C58" s="5" t="s">
        <v>68</v>
      </c>
      <c r="D58" s="5" t="s">
        <v>69</v>
      </c>
      <c r="E58" s="5" t="s">
        <v>70</v>
      </c>
      <c r="F58" s="6" t="s">
        <v>71</v>
      </c>
      <c r="G58" s="61"/>
      <c r="H58" s="95"/>
    </row>
    <row r="59" spans="1:8" x14ac:dyDescent="0.3">
      <c r="A59" s="164" t="s">
        <v>158</v>
      </c>
      <c r="B59" s="165"/>
      <c r="C59" s="9" t="s">
        <v>73</v>
      </c>
      <c r="D59" s="12"/>
      <c r="E59" s="2">
        <v>3.1</v>
      </c>
      <c r="F59" s="1">
        <f t="shared" ref="F59:F63" si="3">D59*E59</f>
        <v>0</v>
      </c>
      <c r="H59" s="95"/>
    </row>
    <row r="60" spans="1:8" x14ac:dyDescent="0.3">
      <c r="A60" s="164" t="s">
        <v>160</v>
      </c>
      <c r="B60" s="165"/>
      <c r="C60" s="9" t="s">
        <v>73</v>
      </c>
      <c r="D60" s="12"/>
      <c r="E60" s="2">
        <v>5.7</v>
      </c>
      <c r="F60" s="1">
        <f t="shared" si="3"/>
        <v>0</v>
      </c>
      <c r="H60" s="95"/>
    </row>
    <row r="61" spans="1:8" x14ac:dyDescent="0.3">
      <c r="A61" s="164" t="s">
        <v>161</v>
      </c>
      <c r="B61" s="165"/>
      <c r="C61" s="9" t="s">
        <v>73</v>
      </c>
      <c r="D61" s="12"/>
      <c r="E61" s="2">
        <v>3.1</v>
      </c>
      <c r="F61" s="1">
        <f t="shared" si="3"/>
        <v>0</v>
      </c>
      <c r="H61" s="95"/>
    </row>
    <row r="62" spans="1:8" x14ac:dyDescent="0.3">
      <c r="A62" s="152"/>
      <c r="B62" s="153"/>
      <c r="C62" s="12"/>
      <c r="D62" s="12"/>
      <c r="E62" s="15"/>
      <c r="F62" s="1">
        <f t="shared" si="3"/>
        <v>0</v>
      </c>
      <c r="H62" s="95"/>
    </row>
    <row r="63" spans="1:8" s="7" customFormat="1" ht="15" thickBot="1" x14ac:dyDescent="0.35">
      <c r="A63" s="147"/>
      <c r="B63" s="148"/>
      <c r="C63" s="14"/>
      <c r="D63" s="14"/>
      <c r="E63" s="16"/>
      <c r="F63" s="3">
        <f t="shared" si="3"/>
        <v>0</v>
      </c>
      <c r="G63" s="54"/>
      <c r="H63" s="95"/>
    </row>
    <row r="64" spans="1:8" ht="9.9" customHeight="1" thickBot="1" x14ac:dyDescent="0.35">
      <c r="H64" s="95"/>
    </row>
    <row r="65" spans="1:8" ht="15" thickBot="1" x14ac:dyDescent="0.35">
      <c r="B65" s="170" t="s">
        <v>167</v>
      </c>
      <c r="C65" s="171"/>
      <c r="D65" s="171"/>
      <c r="E65" s="172"/>
      <c r="F65" s="4">
        <f>SUM(F59:F63)</f>
        <v>0</v>
      </c>
      <c r="H65" s="95"/>
    </row>
    <row r="66" spans="1:8" ht="9.9" customHeight="1" x14ac:dyDescent="0.3">
      <c r="H66" s="95"/>
    </row>
    <row r="67" spans="1:8" ht="21.6" thickBot="1" x14ac:dyDescent="0.45">
      <c r="A67" s="52" t="s">
        <v>31</v>
      </c>
      <c r="H67" s="95"/>
    </row>
    <row r="68" spans="1:8" ht="15" thickBot="1" x14ac:dyDescent="0.35">
      <c r="A68" s="161" t="s">
        <v>67</v>
      </c>
      <c r="B68" s="162"/>
      <c r="C68" s="5" t="s">
        <v>68</v>
      </c>
      <c r="D68" s="5" t="s">
        <v>69</v>
      </c>
      <c r="E68" s="5" t="s">
        <v>70</v>
      </c>
      <c r="F68" s="6" t="s">
        <v>71</v>
      </c>
      <c r="H68" s="95"/>
    </row>
    <row r="69" spans="1:8" x14ac:dyDescent="0.3">
      <c r="A69" s="164" t="s">
        <v>214</v>
      </c>
      <c r="B69" s="165"/>
      <c r="C69" s="9" t="s">
        <v>75</v>
      </c>
      <c r="D69" s="12"/>
      <c r="E69" s="2">
        <v>4</v>
      </c>
      <c r="F69" s="1">
        <f t="shared" ref="F69:F73" si="4">D69*E69</f>
        <v>0</v>
      </c>
      <c r="H69" s="95"/>
    </row>
    <row r="70" spans="1:8" x14ac:dyDescent="0.3">
      <c r="A70" s="164" t="s">
        <v>215</v>
      </c>
      <c r="B70" s="165"/>
      <c r="C70" s="9" t="s">
        <v>80</v>
      </c>
      <c r="D70" s="12"/>
      <c r="E70" s="2">
        <v>3900</v>
      </c>
      <c r="F70" s="1">
        <f t="shared" si="4"/>
        <v>0</v>
      </c>
      <c r="H70" s="95"/>
    </row>
    <row r="71" spans="1:8" x14ac:dyDescent="0.3">
      <c r="A71" s="164" t="s">
        <v>216</v>
      </c>
      <c r="B71" s="165"/>
      <c r="C71" s="9" t="s">
        <v>73</v>
      </c>
      <c r="D71" s="12"/>
      <c r="E71" s="2">
        <v>50</v>
      </c>
      <c r="F71" s="1">
        <f t="shared" si="4"/>
        <v>0</v>
      </c>
      <c r="H71" s="95"/>
    </row>
    <row r="72" spans="1:8" x14ac:dyDescent="0.3">
      <c r="A72" s="166" t="s">
        <v>217</v>
      </c>
      <c r="B72" s="167"/>
      <c r="C72" s="44" t="s">
        <v>73</v>
      </c>
      <c r="D72" s="12"/>
      <c r="E72" s="87">
        <v>30</v>
      </c>
      <c r="F72" s="1">
        <f t="shared" si="4"/>
        <v>0</v>
      </c>
      <c r="H72" s="95"/>
    </row>
    <row r="73" spans="1:8" ht="15" thickBot="1" x14ac:dyDescent="0.35">
      <c r="A73" s="168" t="s">
        <v>218</v>
      </c>
      <c r="B73" s="169"/>
      <c r="C73" s="86" t="s">
        <v>73</v>
      </c>
      <c r="D73" s="14"/>
      <c r="E73" s="16"/>
      <c r="F73" s="1">
        <f t="shared" si="4"/>
        <v>0</v>
      </c>
    </row>
    <row r="74" spans="1:8" s="7" customFormat="1" ht="9.9" customHeight="1" thickBot="1" x14ac:dyDescent="0.35">
      <c r="A74"/>
      <c r="B74"/>
      <c r="E74"/>
      <c r="F74"/>
      <c r="G74" s="54"/>
    </row>
    <row r="75" spans="1:8" ht="15" thickBot="1" x14ac:dyDescent="0.35">
      <c r="B75" s="170" t="s">
        <v>203</v>
      </c>
      <c r="C75" s="171"/>
      <c r="D75" s="171"/>
      <c r="E75" s="172"/>
      <c r="F75" s="4">
        <f>SUM(F69:F71)</f>
        <v>0</v>
      </c>
    </row>
    <row r="76" spans="1:8" s="19" customFormat="1" ht="35.25" customHeight="1" x14ac:dyDescent="0.3">
      <c r="A76" s="143" t="s">
        <v>221</v>
      </c>
      <c r="B76" s="143"/>
      <c r="C76" s="143"/>
      <c r="D76" s="143"/>
      <c r="E76" s="143"/>
      <c r="F76" s="143"/>
      <c r="G76" s="54"/>
    </row>
    <row r="77" spans="1:8" ht="14.4" customHeight="1" x14ac:dyDescent="0.3">
      <c r="A77" s="163" t="s">
        <v>219</v>
      </c>
      <c r="B77" s="163"/>
      <c r="C77" s="163"/>
      <c r="D77" s="163"/>
    </row>
    <row r="83" spans="7:7" s="7" customFormat="1" x14ac:dyDescent="0.3">
      <c r="G83" s="54"/>
    </row>
  </sheetData>
  <sheetProtection algorithmName="SHA-512" hashValue="neBfkFoBMFv8JA2ECQ8r41hIKamc1jkrN4JkFqmSYxXe3cRqCOaNFdBfiDHBOzjQZPmYUS1wU/ZY0bgtsj000w==" saltValue="qcFjUjs8zdFMvj5ZuoDdtg==" spinCount="100000" sheet="1" insertRows="0"/>
  <customSheetViews>
    <customSheetView guid="{3CED64DA-174C-43F7-97E5-D56A2941598C}" scale="199" showPageBreaks="1" printArea="1" view="pageLayout">
      <selection activeCell="H4" sqref="H4"/>
      <rowBreaks count="1" manualBreakCount="1">
        <brk id="42" max="5" man="1"/>
      </rowBreaks>
      <pageMargins left="0.7" right="0.7" top="0.5" bottom="0.5" header="0.3" footer="0.3"/>
      <pageSetup scale="83" fitToHeight="2" orientation="portrait" r:id="rId1"/>
    </customSheetView>
  </customSheetViews>
  <mergeCells count="64">
    <mergeCell ref="A26:B26"/>
    <mergeCell ref="A12:B12"/>
    <mergeCell ref="A19:B19"/>
    <mergeCell ref="A21:B21"/>
    <mergeCell ref="A22:B22"/>
    <mergeCell ref="A23:B23"/>
    <mergeCell ref="A24:B24"/>
    <mergeCell ref="A25:B25"/>
    <mergeCell ref="A4:B4"/>
    <mergeCell ref="A7:B7"/>
    <mergeCell ref="A9:B9"/>
    <mergeCell ref="A11:B11"/>
    <mergeCell ref="A20:B20"/>
    <mergeCell ref="A5:B5"/>
    <mergeCell ref="A13:B13"/>
    <mergeCell ref="A14:B14"/>
    <mergeCell ref="A15:B15"/>
    <mergeCell ref="A16:B16"/>
    <mergeCell ref="A17:B17"/>
    <mergeCell ref="A18:B18"/>
    <mergeCell ref="A6:B6"/>
    <mergeCell ref="A8:B8"/>
    <mergeCell ref="A10:B10"/>
    <mergeCell ref="A45:B45"/>
    <mergeCell ref="A27:B27"/>
    <mergeCell ref="A28:B28"/>
    <mergeCell ref="A29:B29"/>
    <mergeCell ref="A30:B30"/>
    <mergeCell ref="A31:B31"/>
    <mergeCell ref="A33:B33"/>
    <mergeCell ref="A32:B32"/>
    <mergeCell ref="A38:B38"/>
    <mergeCell ref="A39:B39"/>
    <mergeCell ref="B41:E41"/>
    <mergeCell ref="A44:B44"/>
    <mergeCell ref="A34:B34"/>
    <mergeCell ref="A35:B35"/>
    <mergeCell ref="A36:B36"/>
    <mergeCell ref="A37:B37"/>
    <mergeCell ref="A53:B53"/>
    <mergeCell ref="B65:E65"/>
    <mergeCell ref="A61:B61"/>
    <mergeCell ref="A62:B62"/>
    <mergeCell ref="A63:B63"/>
    <mergeCell ref="B55:E55"/>
    <mergeCell ref="A58:B58"/>
    <mergeCell ref="A59:B59"/>
    <mergeCell ref="A60:B60"/>
    <mergeCell ref="A46:B46"/>
    <mergeCell ref="A47:B47"/>
    <mergeCell ref="A48:B48"/>
    <mergeCell ref="A49:B49"/>
    <mergeCell ref="A52:B52"/>
    <mergeCell ref="A51:B51"/>
    <mergeCell ref="A50:B50"/>
    <mergeCell ref="A68:B68"/>
    <mergeCell ref="A77:D77"/>
    <mergeCell ref="A69:B69"/>
    <mergeCell ref="A71:B71"/>
    <mergeCell ref="A72:B72"/>
    <mergeCell ref="A73:B73"/>
    <mergeCell ref="B75:E75"/>
    <mergeCell ref="A70:B70"/>
    <mergeCell ref="A76:F76"/>
  </mergeCells>
  <pageMargins left="0.7" right="0.7" top="0.5" bottom="0.5" header="0.3" footer="0.3"/>
  <pageSetup scale="83" fitToHeight="2" orientation="portrait" r:id="rId2"/>
  <rowBreaks count="1" manualBreakCount="1">
    <brk id="4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Summary</vt:lpstr>
      <vt:lpstr>Permitting Fees and Bonds</vt:lpstr>
      <vt:lpstr>Public Improvements</vt:lpstr>
      <vt:lpstr>Private Improvements</vt:lpstr>
      <vt:lpstr>'Permitting Fees and Bonds'!Print_Area</vt:lpstr>
      <vt:lpstr>'Private Improvements'!Print_Area</vt:lpstr>
      <vt:lpstr>'Public Improvements'!Print_Area</vt:lpstr>
      <vt:lpstr>Summary!Print_Area</vt:lpstr>
    </vt:vector>
  </TitlesOfParts>
  <Manager/>
  <Company>City of Kirkland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Improvement Evaluation Packet</dc:title>
  <dc:subject/>
  <dc:creator>Dan Carmody</dc:creator>
  <cp:keywords>IEP</cp:keywords>
  <dc:description/>
  <cp:lastModifiedBy>Tuan Phan</cp:lastModifiedBy>
  <cp:revision/>
  <cp:lastPrinted>2024-02-01T18:38:12Z</cp:lastPrinted>
  <dcterms:created xsi:type="dcterms:W3CDTF">2015-05-21T22:12:18Z</dcterms:created>
  <dcterms:modified xsi:type="dcterms:W3CDTF">2025-01-03T00:46:01Z</dcterms:modified>
  <cp:category>Improvement Evaluation Packet</cp:category>
  <cp:contentStatus/>
</cp:coreProperties>
</file>